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Rathore\Desktop\e-Filing (Apr-2020)\"/>
    </mc:Choice>
  </mc:AlternateContent>
  <bookViews>
    <workbookView xWindow="0" yWindow="0" windowWidth="20490" windowHeight="7605" tabRatio="862" firstSheet="5" activeTab="8"/>
  </bookViews>
  <sheets>
    <sheet name="DU-6 (2)" sheetId="19" state="hidden" r:id="rId1"/>
    <sheet name="DU-4 (2)" sheetId="18" state="hidden" r:id="rId2"/>
    <sheet name="DU-8 (2)" sheetId="20" state="hidden" r:id="rId3"/>
    <sheet name="Front" sheetId="16" state="hidden" r:id="rId4"/>
    <sheet name="Mock " sheetId="21" state="hidden" r:id="rId5"/>
    <sheet name="2401" sheetId="31" r:id="rId6"/>
    <sheet name="2402" sheetId="27" r:id="rId7"/>
    <sheet name="2403" sheetId="30" r:id="rId8"/>
    <sheet name="2404" sheetId="38" r:id="rId9"/>
    <sheet name="26Q " sheetId="34" state="hidden" r:id="rId10"/>
    <sheet name="26Q+" sheetId="40" state="hidden" r:id="rId11"/>
    <sheet name="2601" sheetId="39" state="hidden" r:id="rId12"/>
    <sheet name="DU-2 (2)" sheetId="23" state="hidden" r:id="rId13"/>
    <sheet name="2601-" sheetId="28" state="hidden" r:id="rId14"/>
    <sheet name="2602-" sheetId="25" state="hidden" r:id="rId15"/>
    <sheet name="2603-" sheetId="32" state="hidden" r:id="rId16"/>
    <sheet name="Adv Tax" sheetId="41" state="hidden" r:id="rId17"/>
    <sheet name="264" sheetId="33" state="hidden" r:id="rId18"/>
    <sheet name="DU-4" sheetId="13" state="hidden" r:id="rId19"/>
    <sheet name="Front-JMC" sheetId="22" state="hidden" r:id="rId20"/>
  </sheets>
  <externalReferences>
    <externalReference r:id="rId21"/>
    <externalReference r:id="rId22"/>
    <externalReference r:id="rId23"/>
  </externalReferences>
  <definedNames>
    <definedName name="AA10.DedFromUndertaking">'[1]10A'!$G$15:$G$16</definedName>
    <definedName name="AA10.TotalDedUs10Sub">'[1]10A'!$G$17</definedName>
    <definedName name="AccLTCG.Up16Of12To15Of3">[1]CG!$O$296</definedName>
    <definedName name="AccLTCG.Up16Of3To31Of3">[1]CG!$Q$296</definedName>
    <definedName name="AccLTCG.Up16Of9To15Of12">[1]CG!$M$296</definedName>
    <definedName name="AccLTCG.Upto15Of6">[1]CG!$J$296</definedName>
    <definedName name="AccLTCG.Upto15Of9">[1]CG!$K$296</definedName>
    <definedName name="AccLTCGNP.Up16Of12To15Of3">[1]CG!$O$297</definedName>
    <definedName name="AccLTCGNP.Up16Of3To31Of3">[1]CG!$Q$297</definedName>
    <definedName name="AccLTCGNP.Up16Of9To15Of12">[1]CG!$M$297</definedName>
    <definedName name="AccLTCGNP.Upto15Of6">[1]CG!$J$297</definedName>
    <definedName name="AccLTCGNP.Upto15Of9">[1]CG!$K$297</definedName>
    <definedName name="Accnt_Type">[1]DropDownValues!$D$82:$D$85</definedName>
    <definedName name="AccSTCG.Up16Of12To15Of3">[1]CG!$O$293</definedName>
    <definedName name="AccSTCG.Up16Of3To31Of3">[1]CG!$Q$293</definedName>
    <definedName name="AccSTCG.Up16Of9To15Of12">[1]CG!$M$293</definedName>
    <definedName name="AccSTCG.Upto15Of6">[1]CG!$J$293</definedName>
    <definedName name="AccSTCG.Upto15Of9">[1]CG!$K$293</definedName>
    <definedName name="ACCSTCG30.Up16Of12To15Of3">[1]CG!$O$294</definedName>
    <definedName name="ACCSTCG30.Up16Of3To31Of3">[1]CG!$Q$294</definedName>
    <definedName name="ACCSTCG30.Up16Of9To15Of12">[1]CG!$M$294</definedName>
    <definedName name="AccSTCG30.Upto15Of6">[1]CG!$J$294</definedName>
    <definedName name="AccSTCG30.Upto15Of9">[1]CG!$K$294</definedName>
    <definedName name="AccSTCGOTH.Up16Of12To15Of3">[1]CG!$O$295</definedName>
    <definedName name="AccSTCGOTH.Up16Of3To31Of3">[1]CG!$Q$295</definedName>
    <definedName name="AccSTCGOTH.Up16Of9To15Of12">[1]CG!$M$295</definedName>
    <definedName name="AccSTCGOTH.Upto15Of6">[1]CG!$J$295</definedName>
    <definedName name="AccSTCGOTH.Upto15Of9">[1]CG!$K$295</definedName>
    <definedName name="adjstGTI">'[1]80G'!$Q$17</definedName>
    <definedName name="adjtotloss.BusLossOthThanSpecLossCF9">[1]CFL!$F$13</definedName>
    <definedName name="adjtotloss.HPLossCF9">[1]CFL!$E$13</definedName>
    <definedName name="adjtotloss.LossFrmSpecBusCF9">[1]CFL!$G$13</definedName>
    <definedName name="adjtotloss.LossFrmSpecifiedBusCF9">[1]CFL!$H$13</definedName>
    <definedName name="adjtotloss.LTCGLossCF9">[1]CFL!$J$13</definedName>
    <definedName name="adjtotloss.OthSrcLossRaceHorseCF9">[1]CFL!$L$13</definedName>
    <definedName name="adjtotloss.STCGLossCF9">[1]CFL!$I$13</definedName>
    <definedName name="age">'[1]Temporary Values'!$B$17</definedName>
    <definedName name="AMT.AdjustedUnderSec115JC">[1]AMT!$H$8</definedName>
    <definedName name="AMT.DeductClaimSec10AA">[1]AMT!$F$5</definedName>
    <definedName name="AMT.DeductClaimSec35AD">[1]AMT!$F$6</definedName>
    <definedName name="AMT.DeductClaimSec6A">[1]AMT!$F$4</definedName>
    <definedName name="AMT.TaxPayableUnderSec115JC">[1]AMT!$H$9</definedName>
    <definedName name="AMT.Total">[1]AMT!$F$7</definedName>
    <definedName name="AMT.TotalIncItem11">[1]AMT!$H$2</definedName>
    <definedName name="Amt_Condn">[1]AMT!$K$1</definedName>
    <definedName name="AMTC.AmtCreditBalBroughtFwd">[1]AMTC!$G$10</definedName>
    <definedName name="AMTC.AmtCreditBalBroughtFwd1">[1]AMTC!$G$7</definedName>
    <definedName name="AMTC.AmtCreditBalBroughtFwd2">[1]AMTC!$G$8</definedName>
    <definedName name="AMTC.AmtCreditBalBroughtFwd3">[1]AMTC!$G$9</definedName>
    <definedName name="AMTC.AmtCreditFwd">[1]AMTC!$E$10</definedName>
    <definedName name="AMTC.AmtCreditFwd0">[1]AMTC!$E$11</definedName>
    <definedName name="AMTC.AmtCreditFwd1">[1]AMTC!$E$7</definedName>
    <definedName name="AMTC.AmtCreditFwd2">[1]AMTC!$E$8</definedName>
    <definedName name="AMTC.AmtCreditFwd3">[1]AMTC!$E$9</definedName>
    <definedName name="AMTC.AmtCreditSetOfEy">[1]AMTC!$F$10</definedName>
    <definedName name="AMTC.AmtCreditSetOfEy1">[1]AMTC!$F$7</definedName>
    <definedName name="AMTC.AmtCreditSetOfEy2">[1]AMTC!$F$8</definedName>
    <definedName name="AMTC.AmtCreditSetOfEy3">[1]AMTC!$F$9</definedName>
    <definedName name="AMTC.AmtCreditUtilized">[1]AMTC!$H$10</definedName>
    <definedName name="AMTC.AmtCreditUtilized_Total">[1]AMTC!$H$12</definedName>
    <definedName name="AMTC.AmtCreditUtilized1">[1]AMTC!$H$7</definedName>
    <definedName name="AMTC.AmtCreditUtilized2">[1]AMTC!$H$8</definedName>
    <definedName name="AMTC.AmtCreditUtilized3">[1]AMTC!$H$9</definedName>
    <definedName name="AMTC.BalAmtCreditCarryFwd_Total">[1]AMTC!$I$12</definedName>
    <definedName name="AMTC.TaxOthProvisions">[1]AMTC!$J$3</definedName>
    <definedName name="AMTC.TaxSection115JC">[1]AMTC!$J$2</definedName>
    <definedName name="AMTC.TaxSection115JD">[1]AMTC!$I$13</definedName>
    <definedName name="AssYearUnit">[1]DropDownValues!$Z$25:$Z$42</definedName>
    <definedName name="BalTaxPay44AD">'[1]Tax Calculated'!$B$115</definedName>
    <definedName name="BFLAtemp10Sec1121c2">'[1]Temporary Values'!$F$9</definedName>
    <definedName name="BFLAtemp10Sec115AC1">'[1]Temporary Values'!$F$10</definedName>
    <definedName name="BFLAtemp10Sec115ACA1">'[1]Temporary Values'!$F$7</definedName>
    <definedName name="BFLAtemp10Sec115AD3">'[1]Temporary Values'!$F$11</definedName>
    <definedName name="BFLAtemp10Sec115Eb">'[1]Temporary Values'!$F$8</definedName>
    <definedName name="BFLAtemp10SecPro">'[1]Temporary Values'!$F$6</definedName>
    <definedName name="BFLAtemp15Sec111a">'[1]Temporary Values'!$F$4</definedName>
    <definedName name="BFLAtemp15Sec115ad1bii">'[1]Temporary Values'!$F$5</definedName>
    <definedName name="BFLAtemp20Sec112">'[1]Temporary Values'!$F$2</definedName>
    <definedName name="BFLAtemp20Sec11EA">'[1]Temporary Values'!$F$3</definedName>
    <definedName name="busipofincl.BFlossPrevYrUndSameHeadSetoff2">'[1]CYLA - BFLA'!$E$27</definedName>
    <definedName name="busipofincl.BFUnabsorbedDeprSetoff2">'[1]CYLA - BFLA'!$F$27</definedName>
    <definedName name="busipofincl.IncOfCurYrAfterSetOffBFLosses2">'[1]CYLA - BFLA'!$H$27</definedName>
    <definedName name="busipofincl.IncOfCurYrUndHeadFromCYLA2">'[1]CYLA - BFLA'!$D$27</definedName>
    <definedName name="busipofinclspec.BFlossPrevYrUndSameHeadSetoff2a">'[1]CYLA - BFLA'!$E$28</definedName>
    <definedName name="busipofinclspec.IncOfCurYrAfterSetOffBFLosses2a">'[1]CYLA - BFLA'!$H$28</definedName>
    <definedName name="busipofinclspec.IncOfCurYrUndHeadFromCYLA2a">'[1]CYLA - BFLA'!$D$28</definedName>
    <definedName name="busipofinclspecified.BFlossPrevYrUndSameHeadSetoff2b">'[1]CYLA - BFLA'!$E$29</definedName>
    <definedName name="busipofinclspecified.BFUnabsorbedDeprSetoff2b">'[1]CYLA - BFLA'!$F$29</definedName>
    <definedName name="busipofinclspecified.IncOfCurYrAfterSetOffBFLosses2b">'[1]CYLA - BFLA'!$H$29</definedName>
    <definedName name="busipofinclspecified.IncOfCurYrUndHeadFromCYLA2b">'[1]CYLA - BFLA'!$D$29</definedName>
    <definedName name="busprof.HPlossCurYrSetoff">'[1]CYLA - BFLA'!$E$8</definedName>
    <definedName name="busprof.IncOfCurYrUnderThatHead">'[1]CYLA - BFLA'!$D$8</definedName>
    <definedName name="busprof.OthSrcLossNoRaceHorseSetoff">'[1]CYLA - BFLA'!$G$8</definedName>
    <definedName name="busprof0b.HPlossCurYrSetoff0b">'[1]CYLA - BFLA'!$E$10</definedName>
    <definedName name="busprofspec.HPlossCurYrSetoff0a">'[1]CYLA - BFLA'!$E$9</definedName>
    <definedName name="busprofspec.IncOfCurYrUnderThatHead0a">'[1]CYLA - BFLA'!$D$9</definedName>
    <definedName name="busprofspec.OthSrcLossNoRaceHorseSetoff0a">'[1]CYLA - BFLA'!$G$9</definedName>
    <definedName name="busprofspecified.IncOfCurYrUnderThatHead0b">'[1]CYLA - BFLA'!$D$10</definedName>
    <definedName name="busprofspecified.OthSrcLossNoRaceHorseSetoff0b">'[1]CYLA - BFLA'!$G$10</definedName>
    <definedName name="Button1_PL" localSheetId="8">#REF!</definedName>
    <definedName name="Button1_PL" localSheetId="11">#REF!</definedName>
    <definedName name="Button1_PL" localSheetId="10">#REF!</definedName>
    <definedName name="Button1_PL" localSheetId="16">#REF!</definedName>
    <definedName name="Button1_PL">#REF!</definedName>
    <definedName name="C_Eligible">'[1]80G'!$P$2</definedName>
    <definedName name="CD_EligibleAmount">'[1]80G'!$S$2</definedName>
    <definedName name="CDE_EligibleAmount">'[1]80G'!$T$2</definedName>
    <definedName name="CFL.specifiedLoss">[1]CFL!$H$5:$H$11</definedName>
    <definedName name="CFL_XML_Check1">[1]CFL!$D$4:$L$11</definedName>
    <definedName name="CFL_XML_Check2">[1]CFL!$E$12:$L$15</definedName>
    <definedName name="CG_RANGE">[1]CG!$T$4:$T$260</definedName>
    <definedName name="Condn_1">[1]AMT!$M$1</definedName>
    <definedName name="Condn_2">[1]AMT!$O$1</definedName>
    <definedName name="Condn_3">[1]AMT!$Q$1</definedName>
    <definedName name="Condn_4">[1]AMT!$S$1</definedName>
    <definedName name="Condn_5">[1]AMT!$U$1</definedName>
    <definedName name="Condn_6">[1]AMT!$W$1</definedName>
    <definedName name="Country">[1]DropDownValues!$H$10:$H$260</definedName>
    <definedName name="Country_NoIndia">[1]DropDownValues!$J$10:$J$259</definedName>
    <definedName name="currentDate">'[1]Tax Calculated'!$B$12</definedName>
    <definedName name="currentVerDate">'[1]Tax Calculated'!$B$8</definedName>
    <definedName name="cyla.TotBusLoss">'[1]CYLA - BFLA'!$F$4</definedName>
    <definedName name="cyla.TotHPlossCurYr">'[1]CYLA - BFLA'!$E$4</definedName>
    <definedName name="cyla.TotOthSrcLossNoRaceHorse">'[1]CYLA - BFLA'!$G$4</definedName>
    <definedName name="DAOB10.AdditionsGrThan180Days">'[1]DPM - DOA'!$E$29</definedName>
    <definedName name="DAOB10.AdditionsLessThan180Days">'[1]DPM - DOA'!$E$32</definedName>
    <definedName name="DAOB10.CapGainUs50">'[1]DPM - DOA'!$E$41</definedName>
    <definedName name="DAOB10.DepreciationAtFullRate">'[1]DPM - DOA'!$E$35</definedName>
    <definedName name="DAOB10.DepreciationAtHalfRate">'[1]DPM - DOA'!$E$36</definedName>
    <definedName name="DAOB10.FullRateDeprAmt">'[1]DPM - DOA'!$E$31</definedName>
    <definedName name="DAOB10.HalfRateDeprAmt">'[1]DPM - DOA'!$E$34</definedName>
    <definedName name="DAOB10.RATE">'[1]DPM - DOA'!$E$26</definedName>
    <definedName name="DAOB10.RealizationPeriodDuringYear">'[1]DPM - DOA'!$E$33</definedName>
    <definedName name="DAOB10.RealizationTotalPeriod">'[1]DPM - DOA'!$E$30</definedName>
    <definedName name="DAOB10.TotalDepreciation">'[1]DPM - DOA'!$E$39</definedName>
    <definedName name="DAOB10.WDVFirstDay">'[1]DPM - DOA'!$E$28</definedName>
    <definedName name="DAOB100.AdditionsGrThan180Days">'[1]DPM - DOA'!$F$29</definedName>
    <definedName name="DAOB100.AdditionsLessThan180Days">'[1]DPM - DOA'!$F$32</definedName>
    <definedName name="DAOB100.CapGainUs50">'[1]DPM - DOA'!$F$41</definedName>
    <definedName name="DAOB100.DepreciationAtFullRate">'[1]DPM - DOA'!$F$35</definedName>
    <definedName name="DAOB100.DepreciationAtHalfRate">'[1]DPM - DOA'!$F$36</definedName>
    <definedName name="DAOB100.FullRateDeprAmt">'[1]DPM - DOA'!$F$31</definedName>
    <definedName name="DAOB100.HalfRateDeprAmt">'[1]DPM - DOA'!$F$34</definedName>
    <definedName name="DAOB100.RATE">'[1]DPM - DOA'!$F$26</definedName>
    <definedName name="DAOB100.RealizationPeriodDuringYear">'[1]DPM - DOA'!$F$33</definedName>
    <definedName name="DAOB100.RealizationTotalPeriod">'[1]DPM - DOA'!$F$30</definedName>
    <definedName name="DAOB100.TotalDepreciation">'[1]DPM - DOA'!$F$39</definedName>
    <definedName name="DAOB100.WDVFirstDay">'[1]DPM - DOA'!$F$28</definedName>
    <definedName name="DAOB5.AdditionsGrThan180Days">'[1]DPM - DOA'!$D$29</definedName>
    <definedName name="DAOB5.AdditionsLessThan180Days">'[1]DPM - DOA'!$D$32</definedName>
    <definedName name="DAOB5.CapGainUs50">'[1]DPM - DOA'!$D$41</definedName>
    <definedName name="DAOB5.DepreciationAtFullRate">'[1]DPM - DOA'!$D$35</definedName>
    <definedName name="DAOB5.DepreciationAtHalfRate">'[1]DPM - DOA'!$D$36</definedName>
    <definedName name="DAOB5.FullRateDeprAmt">'[1]DPM - DOA'!$D$31</definedName>
    <definedName name="DAOB5.HalfRateDeprAmt">'[1]DPM - DOA'!$D$34</definedName>
    <definedName name="DAOB5.RATE">'[1]DPM - DOA'!$D$26</definedName>
    <definedName name="DAOB5.RealizationPeriodDuringYear">'[1]DPM - DOA'!$D$33</definedName>
    <definedName name="DAOB5.RealizationTotalPeriod">'[1]DPM - DOA'!$D$30</definedName>
    <definedName name="DAOB5.TotalDepreciation">'[1]DPM - DOA'!$D$39</definedName>
    <definedName name="DAOB5.WDVFirstDay">'[1]DPM - DOA'!$D$28</definedName>
    <definedName name="DAOF10.AdditionsGrThan180Days">'[1]DPM - DOA'!$G$29</definedName>
    <definedName name="DAOF10.AdditionsLessThan180Days">'[1]DPM - DOA'!$G$32</definedName>
    <definedName name="DAOF10.CapGainUs50">'[1]DPM - DOA'!$G$41</definedName>
    <definedName name="DAOF10.DepreciationAtFullRate">'[1]DPM - DOA'!$G$35</definedName>
    <definedName name="DAOF10.DepreciationAtHalfRate">'[1]DPM - DOA'!$G$36</definedName>
    <definedName name="DAOF10.FullRateDeprAmt">'[1]DPM - DOA'!$G$31</definedName>
    <definedName name="DAOF10.HalfRateDeprAmt">'[1]DPM - DOA'!$G$34</definedName>
    <definedName name="DAOF10.RATE">'[1]DPM - DOA'!$G$26</definedName>
    <definedName name="DAOF10.RealizationPeriodDuringYear">'[1]DPM - DOA'!$G$33</definedName>
    <definedName name="DAOF10.RealizationTotalPeriod">'[1]DPM - DOA'!$G$30</definedName>
    <definedName name="DAOF10.TotalDepreciation">'[1]DPM - DOA'!$G$39</definedName>
    <definedName name="DAOF10.WDVFirstDay">'[1]DPM - DOA'!$G$28</definedName>
    <definedName name="DAOI25.AdditionsGrThan180Days">'[1]DPM - DOA'!$H$29</definedName>
    <definedName name="DAOI25.AdditionsLessThan180Days">'[1]DPM - DOA'!$H$32</definedName>
    <definedName name="DAOI25.CapGainUs50">'[1]DPM - DOA'!$H$41</definedName>
    <definedName name="DAOI25.DepreciationAtFullRate">'[1]DPM - DOA'!$H$35</definedName>
    <definedName name="DAOI25.DepreciationAtHalfRate">'[1]DPM - DOA'!$H$36</definedName>
    <definedName name="DAOI25.FullRateDeprAmt">'[1]DPM - DOA'!$H$31</definedName>
    <definedName name="DAOI25.HalfRateDeprAmt">'[1]DPM - DOA'!$H$34</definedName>
    <definedName name="DAOI25.RATE">'[1]DPM - DOA'!$H$26</definedName>
    <definedName name="DAOI25.RealizationPeriodDuringYear">'[1]DPM - DOA'!$H$33</definedName>
    <definedName name="DAOI25.RealizationTotalPeriod">'[1]DPM - DOA'!$H$30</definedName>
    <definedName name="DAOI25.TotalDepreciation">'[1]DPM - DOA'!$H$39</definedName>
    <definedName name="DAOI25.WDVFirstDay">'[1]DPM - DOA'!$H$28</definedName>
    <definedName name="DAOS20.AdditionsGrThan180Days">'[1]DPM - DOA'!$I$29</definedName>
    <definedName name="DAOS20.AdditionsLessThan180Days">'[1]DPM - DOA'!$I$32</definedName>
    <definedName name="DAOS20.CapGainUs50">'[1]DPM - DOA'!$I$41</definedName>
    <definedName name="DAOS20.DepreciationAtFullRate">'[1]DPM - DOA'!$I$35</definedName>
    <definedName name="DAOS20.DepreciationAtHalfRate">'[1]DPM - DOA'!$I$36</definedName>
    <definedName name="DAOS20.FullRateDeprAmt">'[1]DPM - DOA'!$I$31</definedName>
    <definedName name="DAOS20.HalfRateDeprAmt">'[1]DPM - DOA'!$I$34</definedName>
    <definedName name="DAOS20.RATE">'[1]DPM - DOA'!$I$26</definedName>
    <definedName name="DAOS20.RealizationPeriodDuringYear">'[1]DPM - DOA'!$I$33</definedName>
    <definedName name="DAOS20.RealizationTotalPeriod">'[1]DPM - DOA'!$I$30</definedName>
    <definedName name="DAOS20.TotalDepreciation">'[1]DPM - DOA'!$I$39</definedName>
    <definedName name="DAOS20.WDVFirstDay">'[1]DPM - DOA'!$I$28</definedName>
    <definedName name="DCG.TotalDepreciation">[1]DEP_DCG!$H$39</definedName>
    <definedName name="DEDN.AmtDeducted">[1]CG!$G$266:$G$273</definedName>
    <definedName name="DEDN.DeductedSecCode">[1]CG!$F$266:$F$273</definedName>
    <definedName name="deductionsSysTotal">'[1]80G'!$Q$16</definedName>
    <definedName name="DelayedNoOfMonths">'[1]Tax Calculated'!$E$13</definedName>
    <definedName name="DEP.TotalDepreciation">[1]DEP_DCG!$H$19</definedName>
    <definedName name="DOA_XML_Check1">'[1]DPM - DOA'!$D$28:$I$42</definedName>
    <definedName name="DPM_XML_Check1">'[1]DPM - DOA'!$D$5:$J$20</definedName>
    <definedName name="DPM100.AdditionsGrThan180Days">'[1]DPM - DOA'!$J$6</definedName>
    <definedName name="DPM100.AdditionsLessThan180Days">'[1]DPM - DOA'!$J$9</definedName>
    <definedName name="DPM100.AddlnDeprDuringYearAdditions">'[1]DPM - DOA'!$J$15</definedName>
    <definedName name="DPM100.AddlnDeprlessthan180days">'[1]DPM - DOA'!$J$16</definedName>
    <definedName name="DPM100.AddlnDeprOnGT180DayAdditions">'[1]DPM - DOA'!$J$14</definedName>
    <definedName name="DPM100.CapGainUs50">'[1]DPM - DOA'!$J$19</definedName>
    <definedName name="DPM100.DepreciationAtFullRate">'[1]DPM - DOA'!$J$12</definedName>
    <definedName name="DPM100.DepreciationAtHalfRate">'[1]DPM - DOA'!$J$13</definedName>
    <definedName name="DPM100.FullRateDeprAmt">'[1]DPM - DOA'!$J$8</definedName>
    <definedName name="DPM100.HalfRateDeprAmt">'[1]DPM - DOA'!$J$11</definedName>
    <definedName name="DPM100.RATE">'[1]DPM - DOA'!$J$3</definedName>
    <definedName name="DPM100.RealizationPeriodDuringYear">'[1]DPM - DOA'!$J$10</definedName>
    <definedName name="DPM100.RealizationTotalPeriod">'[1]DPM - DOA'!$J$7</definedName>
    <definedName name="DPM100.TotalDepreciation">'[1]DPM - DOA'!$J$17</definedName>
    <definedName name="DPM100.WDVFirstDay">'[1]DPM - DOA'!$J$5</definedName>
    <definedName name="DPM15.AdditionsGrThan180Days">'[1]DPM - DOA'!$D$6</definedName>
    <definedName name="DPM15.AdditionsLessThan180Days">'[1]DPM - DOA'!$D$9</definedName>
    <definedName name="DPM15.AddlnDeprDuringYearAdditions">'[1]DPM - DOA'!$D$15</definedName>
    <definedName name="DPM15.AddlnDeprlessthan180days">'[1]DPM - DOA'!$D$16</definedName>
    <definedName name="DPM15.AddlnDeprOnGT180DayAdditions">'[1]DPM - DOA'!$D$14</definedName>
    <definedName name="DPM15.CapGainUs50">'[1]DPM - DOA'!$D$19</definedName>
    <definedName name="DPM15.DepreciationAtFullRate">'[1]DPM - DOA'!$D$12</definedName>
    <definedName name="DPM15.DepreciationAtHalfRate">'[1]DPM - DOA'!$D$13</definedName>
    <definedName name="DPM15.FullRateDeprAmt">'[1]DPM - DOA'!$D$8</definedName>
    <definedName name="DPM15.HalfRateDeprAmt">'[1]DPM - DOA'!$D$11</definedName>
    <definedName name="DPM15.RATE">'[1]DPM - DOA'!$D$3</definedName>
    <definedName name="DPM15.RealizationPeriodDuringYear">'[1]DPM - DOA'!$D$10</definedName>
    <definedName name="DPM15.RealizationTotalPeriod">'[1]DPM - DOA'!$D$7</definedName>
    <definedName name="DPM15.TotalDepreciation">'[1]DPM - DOA'!$D$17</definedName>
    <definedName name="DPM15.WDVFirstDay">'[1]DPM - DOA'!$D$5</definedName>
    <definedName name="DPM30.AdditionsGrThan180Days">'[1]DPM - DOA'!$E$6</definedName>
    <definedName name="DPM30.AdditionsLessThan180Days">'[1]DPM - DOA'!$E$9</definedName>
    <definedName name="DPM30.AddlnDeprDuringYearAdditions">'[1]DPM - DOA'!$E$15</definedName>
    <definedName name="DPM30.AddlnDeprlessthan180days">'[1]DPM - DOA'!$E$16</definedName>
    <definedName name="DPM30.AddlnDeprOnGT180DayAdditions">'[1]DPM - DOA'!$E$14</definedName>
    <definedName name="DPM30.CapGainUs50">'[1]DPM - DOA'!$E$19</definedName>
    <definedName name="DPM30.DepreciationAtFullRate">'[1]DPM - DOA'!$E$12</definedName>
    <definedName name="DPM30.DepreciationAtHalfRate">'[1]DPM - DOA'!$E$13</definedName>
    <definedName name="DPM30.FullRateDeprAmt">'[1]DPM - DOA'!$E$8</definedName>
    <definedName name="DPM30.HalfRateDeprAmt">'[1]DPM - DOA'!$E$11</definedName>
    <definedName name="DPM30.RATE">'[1]DPM - DOA'!$E$3</definedName>
    <definedName name="DPM30.RealizationPeriodDuringYear">'[1]DPM - DOA'!$E$10</definedName>
    <definedName name="DPM30.RealizationTotalPeriod">'[1]DPM - DOA'!$E$7</definedName>
    <definedName name="DPM30.TotalDepreciation">'[1]DPM - DOA'!$E$17</definedName>
    <definedName name="DPM30.WDVFirstDay">'[1]DPM - DOA'!$E$5</definedName>
    <definedName name="DPM40.AdditionsGrThan180Days">'[1]DPM - DOA'!$F$6</definedName>
    <definedName name="DPM40.AdditionsLessThan180Days">'[1]DPM - DOA'!$F$9</definedName>
    <definedName name="DPM40.AddlnDeprDuringYearAdditions">'[1]DPM - DOA'!$F$15</definedName>
    <definedName name="DPM40.AddlnDeprlessthan180days">'[1]DPM - DOA'!$F$16</definedName>
    <definedName name="DPM40.AddlnDeprOnGT180DayAdditions">'[1]DPM - DOA'!$F$14</definedName>
    <definedName name="DPM40.CapGainUs50">'[1]DPM - DOA'!$F$19</definedName>
    <definedName name="DPM40.DepreciationAtFullRate">'[1]DPM - DOA'!$F$12</definedName>
    <definedName name="DPM40.DepreciationAtHalfRate">'[1]DPM - DOA'!$F$13</definedName>
    <definedName name="DPM40.FullRateDeprAmt">'[1]DPM - DOA'!$F$8</definedName>
    <definedName name="DPM40.HalfRateDeprAmt">'[1]DPM - DOA'!$F$11</definedName>
    <definedName name="DPM40.RATE">'[1]DPM - DOA'!$F$3</definedName>
    <definedName name="DPM40.RealizationPeriodDuringYear">'[1]DPM - DOA'!$F$10</definedName>
    <definedName name="DPM40.RealizationTotalPeriod">'[1]DPM - DOA'!$F$7</definedName>
    <definedName name="DPM40.TotalDepreciation">'[1]DPM - DOA'!$F$17</definedName>
    <definedName name="DPM40.WDVFirstDay">'[1]DPM - DOA'!$F$5</definedName>
    <definedName name="DPM50.AdditionsGrThan180Days">'[1]DPM - DOA'!$G$6</definedName>
    <definedName name="DPM50.AdditionsLessThan180Days">'[1]DPM - DOA'!$G$9</definedName>
    <definedName name="DPM50.AddlnDeprDuringYearAdditions">'[1]DPM - DOA'!$G$15</definedName>
    <definedName name="DPM50.AddlnDeprlessthan180days">'[1]DPM - DOA'!$G$16</definedName>
    <definedName name="DPM50.AddlnDeprOnGT180DayAdditions">'[1]DPM - DOA'!$G$14</definedName>
    <definedName name="DPM50.CapGainUs50">'[1]DPM - DOA'!$G$19</definedName>
    <definedName name="DPM50.DepreciationAtFullRate">'[1]DPM - DOA'!$G$12</definedName>
    <definedName name="DPM50.DepreciationAtHalfRate">'[1]DPM - DOA'!$G$13</definedName>
    <definedName name="DPM50.FullRateDeprAmt">'[1]DPM - DOA'!$G$8</definedName>
    <definedName name="DPM50.HalfRateDeprAmt">'[1]DPM - DOA'!$G$11</definedName>
    <definedName name="DPM50.RATE">'[1]DPM - DOA'!$G$3</definedName>
    <definedName name="DPM50.RealizationPeriodDuringYear">'[1]DPM - DOA'!$G$10</definedName>
    <definedName name="DPM50.RealizationTotalPeriod">'[1]DPM - DOA'!$G$7</definedName>
    <definedName name="DPM50.TotalDepreciation">'[1]DPM - DOA'!$G$17</definedName>
    <definedName name="DPM50.WDVFirstDay">'[1]DPM - DOA'!$G$5</definedName>
    <definedName name="DPM60.AdditionsGrThan180Days">'[1]DPM - DOA'!$H$6</definedName>
    <definedName name="DPM60.AdditionsLessThan180Days">'[1]DPM - DOA'!$H$9</definedName>
    <definedName name="DPM60.AddlnDeprDuringYearAdditions">'[1]DPM - DOA'!$H$15</definedName>
    <definedName name="DPM60.AddlnDeprlessthan180days">'[1]DPM - DOA'!$H$16</definedName>
    <definedName name="DPM60.AddlnDeprOnGT180DayAdditions">'[1]DPM - DOA'!$H$14</definedName>
    <definedName name="DPM60.CapGainUs50">'[1]DPM - DOA'!$H$19</definedName>
    <definedName name="DPM60.DepreciationAtFullRate">'[1]DPM - DOA'!$H$12</definedName>
    <definedName name="DPM60.DepreciationAtHalfRate">'[1]DPM - DOA'!$H$13</definedName>
    <definedName name="DPM60.FullRateDeprAmt">'[1]DPM - DOA'!$H$8</definedName>
    <definedName name="DPM60.HalfRateDeprAmt">'[1]DPM - DOA'!$H$11</definedName>
    <definedName name="DPM60.RATE">'[1]DPM - DOA'!$H$3</definedName>
    <definedName name="DPM60.RealizationPeriodDuringYear">'[1]DPM - DOA'!$H$10</definedName>
    <definedName name="DPM60.RealizationTotalPeriod">'[1]DPM - DOA'!$H$7</definedName>
    <definedName name="DPM60.TotalDepreciation">'[1]DPM - DOA'!$H$17</definedName>
    <definedName name="DPM60.WDVFirstDay">'[1]DPM - DOA'!$H$5</definedName>
    <definedName name="DPM80.AdditionsGrThan180Days">'[1]DPM - DOA'!$I$6</definedName>
    <definedName name="DPM80.AdditionsLessThan180Days">'[1]DPM - DOA'!$I$9</definedName>
    <definedName name="DPM80.AddlnDeprDuringYearAdditions">'[1]DPM - DOA'!$I$15</definedName>
    <definedName name="DPM80.AddlnDeprlessthan180days">'[1]DPM - DOA'!$I$16</definedName>
    <definedName name="DPM80.AddlnDeprOnGT180DayAdditions">'[1]DPM - DOA'!$I$14</definedName>
    <definedName name="DPM80.CapGainUs50">'[1]DPM - DOA'!$I$19</definedName>
    <definedName name="DPM80.DepreciationAtFullRate">'[1]DPM - DOA'!$I$12</definedName>
    <definedName name="DPM80.DepreciationAtHalfRate">'[1]DPM - DOA'!$I$13</definedName>
    <definedName name="DPM80.FullRateDeprAmt">'[1]DPM - DOA'!$I$8</definedName>
    <definedName name="DPM80.HalfRateDeprAmt">'[1]DPM - DOA'!$I$11</definedName>
    <definedName name="DPM80.RATE">'[1]DPM - DOA'!$I$3</definedName>
    <definedName name="DPM80.RealizationPeriodDuringYear">'[1]DPM - DOA'!$I$10</definedName>
    <definedName name="DPM80.RealizationTotalPeriod">'[1]DPM - DOA'!$I$7</definedName>
    <definedName name="DPM80.TotalDepreciation">'[1]DPM - DOA'!$I$17</definedName>
    <definedName name="DPM80.WDVFirstDay">'[1]DPM - DOA'!$I$5</definedName>
    <definedName name="Dtaa_1a">[1]OS!$N$33</definedName>
    <definedName name="Dtaa_1b">[1]OS!$N$34</definedName>
    <definedName name="DTAA_Inc" localSheetId="8">'[1]SPI - SI - IF'!#REF!</definedName>
    <definedName name="DTAA_Inc" localSheetId="11">'[1]SPI - SI - IF'!#REF!</definedName>
    <definedName name="DTAA_Inc" localSheetId="10">'[1]SPI - SI - IF'!#REF!</definedName>
    <definedName name="DTAA_Inc" localSheetId="16">'[1]SPI - SI - IF'!#REF!</definedName>
    <definedName name="DTAA_Inc">'[1]SPI - SI - IF'!#REF!</definedName>
    <definedName name="DTAA_Inc_CG">'[1]SPI - SI - IF'!$K$12</definedName>
    <definedName name="DTAA_Inc_OS">'[1]SPI - SI - IF'!$E$17</definedName>
    <definedName name="DTAA_INCOME" localSheetId="8">'[1]SPI - SI - IF'!#REF!</definedName>
    <definedName name="DTAA_INCOME" localSheetId="11">'[1]SPI - SI - IF'!#REF!</definedName>
    <definedName name="DTAA_INCOME" localSheetId="10">'[1]SPI - SI - IF'!#REF!</definedName>
    <definedName name="DTAA_INCOME" localSheetId="16">'[1]SPI - SI - IF'!#REF!</definedName>
    <definedName name="DTAA_INCOME">'[1]SPI - SI - IF'!#REF!</definedName>
    <definedName name="DTAA_INCOME_CG">'[1]SPI - SI - IF'!$L$12</definedName>
    <definedName name="DTAA_INCOME_OS">'[1]SPI - SI - IF'!$F$17</definedName>
    <definedName name="DTAA_TAX" localSheetId="8">'[1]SPI - SI - IF'!#REF!</definedName>
    <definedName name="DTAA_TAX" localSheetId="11">'[1]SPI - SI - IF'!#REF!</definedName>
    <definedName name="DTAA_TAX" localSheetId="10">'[1]SPI - SI - IF'!#REF!</definedName>
    <definedName name="DTAA_TAX" localSheetId="16">'[1]SPI - SI - IF'!#REF!</definedName>
    <definedName name="DTAA_TAX">'[1]SPI - SI - IF'!#REF!</definedName>
    <definedName name="DTAA_TAX_CG">'[1]SPI - SI - IF'!$M$12</definedName>
    <definedName name="DTAA_TAX_OS">'[1]SPI - SI - IF'!$G$17</definedName>
    <definedName name="dtaaInc_2g">'[1]Part B - TI TTI'!$Q$80</definedName>
    <definedName name="dueDate">'[1]Tax Calculated'!$B$7</definedName>
    <definedName name="EI_XML_Check1">[1]EI!$H$2:$H$10</definedName>
    <definedName name="EmpCategory">[1]DropDownValues!$D$53:$D$57</definedName>
    <definedName name="ESR_XML_Check">[1]ESR!$C$3:$D$11</definedName>
    <definedName name="ESRTOT.ExcessAmtOverDebPL">[1]ESR!$E$12</definedName>
    <definedName name="exemption">'[1]Tax Calculated'!$B$33</definedName>
    <definedName name="ExemptionUnder_TI">'[1]Part B - TI TTI'!$Q$40</definedName>
    <definedName name="ExSAT">[1]IT!$T$3</definedName>
    <definedName name="ExSAT1">[1]IT!$X$3</definedName>
    <definedName name="extraInc">'[1]Part B - TI TTI'!$Q$57</definedName>
    <definedName name="FA_A_PeakBal">[1]TR_FA!$L$268:$L$273</definedName>
    <definedName name="FA_C_TotalInv">[1]TR_FA!$H$298:$H$303</definedName>
    <definedName name="filingType">'[1]Tax Calculated'!$B$9</definedName>
    <definedName name="Flag44AB">'[1]Tax Calculated'!$D$6</definedName>
    <definedName name="Flag92E">'[1]Tax Calculated'!$D$7</definedName>
    <definedName name="Flag92EO">'[1]Tax Calculated'!$D$8</definedName>
    <definedName name="FlagSchIFYes">'[1]Tax Calculated'!$D$9</definedName>
    <definedName name="FormulaOfExSAT">[1]IT!$U$5:$U$8</definedName>
    <definedName name="FormulaOfExSAT1">[1]IT!$X$5:$X$8</definedName>
    <definedName name="FormulaOfQ">[1]IT!$S$5:$S$8</definedName>
    <definedName name="FormulaOfSAT">[1]IT!$T$5:$T$8</definedName>
    <definedName name="FSI_newcountrycod">[1]FSI1!$B$37:$B$286</definedName>
    <definedName name="GrpA">[1]Sheet1!$B$8</definedName>
    <definedName name="GrpB">[1]Sheet1!$E$8</definedName>
    <definedName name="GrpC">[1]Sheet1!$F$8</definedName>
    <definedName name="GTI_LIMIT">'[1]VI-A'!$T$1</definedName>
    <definedName name="GTI_LIMIT_PartC">'[1]VI-A'!$V$1</definedName>
    <definedName name="hp.BFlossPrevYrUndSameHeadSetoff1">'[1]CYLA - BFLA'!$E$26</definedName>
    <definedName name="hp.BFUnabsorbedDeprSetoff1">'[1]CYLA - BFLA'!$F$26</definedName>
    <definedName name="hp.BusLossSetoff2">'[1]CYLA - BFLA'!$F$7</definedName>
    <definedName name="hp.IncOfCurYrAfterSetOffBFLosses1">'[1]CYLA - BFLA'!$H$26</definedName>
    <definedName name="hp.IncOfCurYrUnderThatHead2">'[1]CYLA - BFLA'!$D$7</definedName>
    <definedName name="hp.IncOfCurYrUndHeadFromCYLA1">'[1]CYLA - BFLA'!$D$26</definedName>
    <definedName name="hp.OthSrcLossNoRaceHorseSetoff2">'[1]CYLA - BFLA'!$G$7</definedName>
    <definedName name="HP.TotalIncomeChargeableUnHP">'[1]House Property'!$I$57</definedName>
    <definedName name="IA80.DeductProfUs80_IA_4_i">'[1]80_'!$F$5:$F$6</definedName>
    <definedName name="IA80.DeductProfUs80_IA_4_ii">'[1]80_'!$F$9:$F$10</definedName>
    <definedName name="IA80.DeductProfUs80_IA_4_iii">'[1]80_'!$F$13:$F$14</definedName>
    <definedName name="IA80.DeductProfUs80_IA_4_iv">'[1]80_'!$F$17:$F$18</definedName>
    <definedName name="IA80.TotSchedule80_IA">'[1]80_'!$F$20</definedName>
    <definedName name="IB80.DeductBackDisttUs80_IB_5">'[1]80_'!$F$33:$F$34</definedName>
    <definedName name="IB80.DeductBackStatesUs80_IB_4">'[1]80_'!$F$29:$F$30</definedName>
    <definedName name="IB80.DeductColdChainUs80_IB_11">'[1]80_'!$F$53:$F$54</definedName>
    <definedName name="IB80.DeductConvCentUs80_IB_7B">'[1]80_'!$F$41:$F$42</definedName>
    <definedName name="IB80.DeductFoodGrainUs80_IB_11A">'[1]80_'!$F$61:$F$62</definedName>
    <definedName name="IB80.DeductFruitVegUs80_IB_11A">'[1]80_'!$F$57:$F$58</definedName>
    <definedName name="IB80.DeductHospAnyAreaUs80IB_11C">'[1]80_'!$F$69:$F$70</definedName>
    <definedName name="IB80.DeductHousUs80_IB_10">'[1]80_'!$F$49:$F$50</definedName>
    <definedName name="IB80.DeductJKLocUs80_IB_4">'[1]80_'!$F$25:$F$26</definedName>
    <definedName name="IB80.DeductMinOilUs80_IB_9">'[1]80_'!$F$45:$F$46</definedName>
    <definedName name="IB80.DeductMultiplexUs80_IB_7A">'[1]80_'!$F$37:$F$38</definedName>
    <definedName name="IB80.DeductRurHospUs80_IB_11B">'[1]80_'!$F$65:$F$66</definedName>
    <definedName name="IB80.TotSchedule80_IB">'[1]80_'!$F$72</definedName>
    <definedName name="IC80.ArunachalPradesh">'[1]80_'!$F$94:$F$95</definedName>
    <definedName name="IC80.Assam">'[1]80_'!$F$90:$F$91</definedName>
    <definedName name="IC80.DeductInHimachalP">'[1]80_'!$F$81:$F$82</definedName>
    <definedName name="IC80.DeductInSikkim">'[1]80_'!$F$77:$F$78</definedName>
    <definedName name="IC80.DeductInUttaranchal">'[1]80_'!$F$85:$F$86</definedName>
    <definedName name="IC80.Manipur">'[1]80_'!$F$98:$F$99</definedName>
    <definedName name="IC80.Meghalaya">'[1]80_'!$F$106:$F$107</definedName>
    <definedName name="IC80.Mizoram">'[1]80_'!$F$102:$F$103</definedName>
    <definedName name="IC80.Nagaland">'[1]80_'!$F$110:$F$111</definedName>
    <definedName name="IC80.TotDeductInNorthEast">'[1]80_'!$F$117</definedName>
    <definedName name="IC80.TotSchedule80_IC">'[1]80_'!$F$119</definedName>
    <definedName name="IC80.Tripura">'[1]80_'!$F$114:$F$115</definedName>
    <definedName name="ICDS.AccPolicies">[1]ICDS!$D$4</definedName>
    <definedName name="ICDS.BorrowingCosts">[1]ICDS!$D$12</definedName>
    <definedName name="ICDS.ChngRates">[1]ICDS!$D$9</definedName>
    <definedName name="ICDS.ConsContracts">[1]ICDS!$D$6</definedName>
    <definedName name="ICDS.Govgrants">[1]ICDS!$D$10</definedName>
    <definedName name="ICDS.ProvLiability">[1]ICDS!$D$13</definedName>
    <definedName name="ICDS.RevenueRecog">[1]ICDS!$D$7</definedName>
    <definedName name="ICDS.Securities">[1]ICDS!$D$11</definedName>
    <definedName name="ICDS.TangibleFixAssests">[1]ICDS!$D$8</definedName>
    <definedName name="ICDS.Total">[1]ICDS!$D$14</definedName>
    <definedName name="ICDS.ValuationInv">[1]ICDS!$D$5</definedName>
    <definedName name="IF.FirmCapBalOn31Mar">'[1]SPI - SI - IF'!$J$58:$J$63</definedName>
    <definedName name="IF.IsLiableToAudit">'[1]SPI - SI - IF'!$F$58:$F$63</definedName>
    <definedName name="IF.ProfitShareAmt">'[1]SPI - SI - IF'!$I$58:$I$63</definedName>
    <definedName name="IHLA.Ei2_StclSetoff15Per">[1]CG!$H$283</definedName>
    <definedName name="IHLA.Ei3_StclSetoff30Per">[1]CG!$I$283</definedName>
    <definedName name="IHLA.Ei4_StclSetoffAppRate">[1]CG!$J$283</definedName>
    <definedName name="IHLA.Ei5_LtclSetOff10Per">[1]CG!$K$283</definedName>
    <definedName name="IHLA.Ei6_LtclSetOff20Per">[1]CG!$M$283</definedName>
    <definedName name="IHLA.Eii1_CurrYearIncome">[1]CG!$G$284</definedName>
    <definedName name="IHLA.Eii3_StclSetoff30Per">[1]CG!$I$284</definedName>
    <definedName name="IHLA.Eii4_StclSetoffAppRate">[1]CG!$J$284</definedName>
    <definedName name="IHLA.Eii7_CurrYrCapGain">[1]CG!$O$284</definedName>
    <definedName name="IHLA.Eiii1_CurrYearIncome">[1]CG!$G$285</definedName>
    <definedName name="IHLA.Eiii2_StclSetoff15Per">[1]CG!$H$285</definedName>
    <definedName name="IHLA.Eiii4_StclSetoffAppRate">[1]CG!$J$285</definedName>
    <definedName name="IHLA.Eiii7_CurrYrCapGain">[1]CG!$O$285</definedName>
    <definedName name="IHLA.Eiv1_CurrYearIncome">[1]CG!$G$286</definedName>
    <definedName name="IHLA.Eiv2_StclSetoff15Per">[1]CG!$H$286</definedName>
    <definedName name="IHLA.Eiv3_StclSetoff30Per">[1]CG!$I$286</definedName>
    <definedName name="IHLA.Eiv7_CurrYrCapGain">[1]CG!$O$286</definedName>
    <definedName name="IHLA.Ev1_CurrYearIncome">[1]CG!$G$287</definedName>
    <definedName name="IHLA.Ev2_StclSetoff15Per">[1]CG!$H$287</definedName>
    <definedName name="IHLA.Ev3_StclSetoff30Per">[1]CG!$I$287</definedName>
    <definedName name="IHLA.Ev4_StclSetoffAppRate">[1]CG!$J$287</definedName>
    <definedName name="IHLA.Ev6_LtclSetOff20Per">[1]CG!$M$287</definedName>
    <definedName name="IHLA.Ev7_CurrYrCapGain">[1]CG!$O$287</definedName>
    <definedName name="IHLA.Evi1_CurrYearIncome">[1]CG!$G$288</definedName>
    <definedName name="IHLA.Evi2_StclSetoff15Per">[1]CG!$H$288</definedName>
    <definedName name="IHLA.Evi3_StclSetoff30Per">[1]CG!$I$288</definedName>
    <definedName name="IHLA.Evi4_StclSetoffAppRate">[1]CG!$J$288</definedName>
    <definedName name="IHLA.Evi5_LtclSetOff10Per">[1]CG!$K$288</definedName>
    <definedName name="IHLA.Evi7_CurrYrCapGain">[1]CG!$O$288</definedName>
    <definedName name="IHLA.Evii2_StclSetoff15Per">[1]CG!$H$289</definedName>
    <definedName name="IHLA.Evii3_StclSetoff30Per">[1]CG!$I$289</definedName>
    <definedName name="IHLA.Evii4_StclSetoffAppRate">[1]CG!$J$289</definedName>
    <definedName name="IHLA.Evii5_LtclSetOff10Per">[1]CG!$K$289</definedName>
    <definedName name="IHLA.Evii6_LtclSetOff20Per">[1]CG!$M$289</definedName>
    <definedName name="IHLA.Eviii2_StclSetoff15Per">[1]CG!$H$290</definedName>
    <definedName name="IHLA.Eviii3_StclSetoff30Per">[1]CG!$I$290</definedName>
    <definedName name="IHLA.Eviii4_StclSetoffAppRate">[1]CG!$J$290</definedName>
    <definedName name="IHLA.Eviii5_LtclSetOff10Per">[1]CG!$K$290</definedName>
    <definedName name="IHLA.Eviii6_LtclSetOff20Per">[1]CG!$M$290</definedName>
    <definedName name="incChargeTaxSplRate111A112_2g">'[1]Part B - TI TTI'!$Q$76</definedName>
    <definedName name="IncomeAftrExemp">'[1]Tax Calculated'!$B$108</definedName>
    <definedName name="interest234C">'[1]Tax Calculated'!$R$185</definedName>
    <definedName name="intsrt234Aprinc">'[1]Tax Calculated'!$B$4</definedName>
    <definedName name="intsrt234AprincTemp">'[1]Tax Calculated'!$B$3</definedName>
    <definedName name="IS44AD">'[1]Tax Calculated'!$E$68</definedName>
    <definedName name="isLiableForAudit">'[1]SPI - SI - IF'!$Q$58:$Q$63</definedName>
    <definedName name="IT.Amt">[1]IT!$F$5:$F$8</definedName>
    <definedName name="IT.AT">[1]IT!$R$24</definedName>
    <definedName name="IT.FormulaOFS">[1]IT!$R$5:$R$8</definedName>
    <definedName name="IT.SAT">[1]IT!$P$24</definedName>
    <definedName name="IT_Sat_1">[1]IT!$T$24</definedName>
    <definedName name="IT_Sat_10">[1]IT!$T$15</definedName>
    <definedName name="IT_Sat_11">[1]IT!$T$14</definedName>
    <definedName name="IT_Sat_12">[1]IT!$T$13</definedName>
    <definedName name="IT_Sat_13">[1]IT!$U$24</definedName>
    <definedName name="IT_Sat_14">[1]IT!$U$23</definedName>
    <definedName name="IT_Sat_15">[1]IT!$U$22</definedName>
    <definedName name="IT_Sat_16">[1]IT!$U$21</definedName>
    <definedName name="IT_Sat_17">[1]IT!$U$20</definedName>
    <definedName name="IT_Sat_18">[1]IT!$U$19</definedName>
    <definedName name="IT_Sat_19">[1]IT!$U$18</definedName>
    <definedName name="IT_Sat_2">[1]IT!$T$23</definedName>
    <definedName name="IT_Sat_20">[1]IT!$U$17</definedName>
    <definedName name="IT_Sat_21">[1]IT!$U$16</definedName>
    <definedName name="IT_Sat_22">[1]IT!$U$15</definedName>
    <definedName name="IT_Sat_23">[1]IT!$U$14</definedName>
    <definedName name="IT_Sat_24">[1]IT!$U$13</definedName>
    <definedName name="IT_Sat_3">[1]IT!$T$22</definedName>
    <definedName name="IT_Sat_4">[1]IT!$T$21</definedName>
    <definedName name="IT_Sat_5">[1]IT!$T$20</definedName>
    <definedName name="IT_Sat_6">[1]IT!$T$19</definedName>
    <definedName name="IT_Sat_7">[1]IT!$T$18</definedName>
    <definedName name="IT_Sat_8">[1]IT!$T$17</definedName>
    <definedName name="IT_Sat_9">[1]IT!$T$16</definedName>
    <definedName name="last_digit_AMT">'[1]Part B - TI TTI'!$S$48</definedName>
    <definedName name="LTCG.B02.54EE_ExemptionAmount">[1]CG!$O$122</definedName>
    <definedName name="LTCG.B02a_FullConsideration">[1]CG!$O$118</definedName>
    <definedName name="LTCG.B02b_NetWorthOfDivision">[1]CG!$O$119</definedName>
    <definedName name="LTCG.B02c_SlumpBalance">[1]CG!$O$120</definedName>
    <definedName name="LTCG.B02d_ExemptionGrandTotal">[1]CG!$O$124</definedName>
    <definedName name="LTCG.B02di_ExemptionAmount">[1]CG!$O$121</definedName>
    <definedName name="LTCG.B02dii_ExemptionAmount">[1]CG!$O$123</definedName>
    <definedName name="LTCG.B02e_CapgainonAssets">[1]CG!$Q$125</definedName>
    <definedName name="LTCG.B1.54EE_ExemptionAmount">[1]CG!$O$110</definedName>
    <definedName name="LTCG.B10_ltcgDTAA">[1]CG!$Q$260</definedName>
    <definedName name="LTCG.B10_StcgAmt">[1]CG!$J$257:$J$258</definedName>
    <definedName name="LTCG.B1ai_FullConsideration">[1]CG!$O$97</definedName>
    <definedName name="LTCG.B1aii_PropertyValuation">[1]CG!$O$98</definedName>
    <definedName name="LTCG.B1aiii_FullConsideration50C">[1]CG!$O$99</definedName>
    <definedName name="LTCG.B1bi_AquisitCost">[1]CG!$O$101</definedName>
    <definedName name="LTCG.B1bii_ImproveCost">[1]CG!$O$102</definedName>
    <definedName name="LTCG.B1biii_ExpOnTrans">[1]CG!$O$103</definedName>
    <definedName name="LTCG.B1biv_TotalDedn">[1]CG!$O$104</definedName>
    <definedName name="LTCG.B1c_BalanceCG">[1]CG!$O$105</definedName>
    <definedName name="LTCG.B1d_ExemptionGrandTotal">[1]CG!$O$115</definedName>
    <definedName name="LTCG.B1di_ExemptionAmount">[1]CG!$O$106</definedName>
    <definedName name="LTCG.B1dii_ExemptionAmount">[1]CG!$O$107</definedName>
    <definedName name="LTCG.B1diii_ExemptionAmount">[1]CG!$O$108</definedName>
    <definedName name="LTCG.B1div_ExemptionAmount">[1]CG!$O$109</definedName>
    <definedName name="LTCG.B1dv_ExemptionAmount">[1]CG!$O$111</definedName>
    <definedName name="LTCG.B1dvi_ExemptionAmount">[1]CG!$O$112</definedName>
    <definedName name="LTCG.B1dvii_ExemptionAmount">[1]CG!$O$113</definedName>
    <definedName name="LTCG.B1dviii_ExemptionAmount">[1]CG!$O$114</definedName>
    <definedName name="LTCG.B1e_CapgainonAssets">[1]CG!$Q$116</definedName>
    <definedName name="LTCG.B2.54EE_ExemptionAmount">[1]CG!$O$135</definedName>
    <definedName name="LTCG.B2a_FullConsideration">[1]CG!$O$127</definedName>
    <definedName name="LTCG.B2biv_TotalDedn">[1]CG!$O$132</definedName>
    <definedName name="LTCG.B2c_BalanceCG">[1]CG!$O$133</definedName>
    <definedName name="LTCG.B2d_ExemptionGrandTotal">[1]CG!$O$137</definedName>
    <definedName name="LTCG.B2di_ExemptionAmount">[1]CG!$O$134</definedName>
    <definedName name="LTCG.B2dii_ExemptionAmount">[1]CG!$O$136</definedName>
    <definedName name="LTCG.B2e_CapgainonAssets">[1]CG!$Q$138</definedName>
    <definedName name="LTCG.B3.54EE_ExemptionAmount">[1]CG!$O$148</definedName>
    <definedName name="LTCG.B3a_FullConsideration">[1]CG!$O$140</definedName>
    <definedName name="LTCG.B3biv_TotalDedn">[1]CG!$O$145</definedName>
    <definedName name="LTCG.B3c_BalanceCG">[1]CG!$O$146</definedName>
    <definedName name="LTCG.B3d_ExemptionGrandTotal">[1]CG!$O$150</definedName>
    <definedName name="LTCG.B3di_ExemptionAmount">[1]CG!$O$147</definedName>
    <definedName name="LTCG.B3dii_ExemptionAmount">[1]CG!$O$149</definedName>
    <definedName name="LTCG.B3e_CapgainonAssets">[1]CG!$Q$151</definedName>
    <definedName name="LTCG.B4.54EE_ExemptionAmount">[1]CG!$O$168</definedName>
    <definedName name="LTCG.B4a_LTCGWithoutBenefit">[1]CG!$O$166</definedName>
    <definedName name="LTCG.B4b_ExemptionGrandTotal">[1]CG!$O$170</definedName>
    <definedName name="LTCG.B4bi_ExemptionAmount">[1]CG!$O$167</definedName>
    <definedName name="LTCG.B4bii_ExemptionAmount">[1]CG!$O$169</definedName>
    <definedName name="LTCG.B4d_LTCGOnListedSecurity">[1]CG!$Q$172</definedName>
    <definedName name="LTCG.B4e_LTCGOnUnlistedSecurity">[1]CG!$Q$173</definedName>
    <definedName name="LTCG.B6b_DednSpecAssetus115">[1]CG!$O$215</definedName>
    <definedName name="LTCG.B6c_BalonSpeciAsset">[1]CG!$Q$216</definedName>
    <definedName name="LTCG.B6e_DednOtherSpecAssetus115">[1]CG!$O$218</definedName>
    <definedName name="LTCG.B6f_BalOtherthanSpecAsset">[1]CG!$Q$219</definedName>
    <definedName name="LTCG.B7.54EE_ExemptionAmount">[1]CG!$O$230</definedName>
    <definedName name="LTCG.B7a_FullConsideration">[1]CG!$O$221</definedName>
    <definedName name="LTCG.B7biv_TotalDedn">[1]CG!$O$226</definedName>
    <definedName name="LTCG.B7c_BalanceCG">[1]CG!$O$227</definedName>
    <definedName name="LTCG.B7d_ExemptionGrandTotal">[1]CG!$O$234</definedName>
    <definedName name="LTCG.B7di_ExemptionAmount">[1]CG!$O$229</definedName>
    <definedName name="LTCG.B7di_ExemptionAmount0">[1]CG!$O$228</definedName>
    <definedName name="LTCG.B7dii_ExemptionAmount">[1]CG!$O$231</definedName>
    <definedName name="LTCG.B7diii_ExemptionAmount">[1]CG!$O$232</definedName>
    <definedName name="LTCG.B7div_ExemptionAmount">[1]CG!$O$233</definedName>
    <definedName name="LTCG.B7e_CapgainonAssets">[1]CG!$Q$235</definedName>
    <definedName name="LTCG.B8_ExemptionGrandTotal">[1]CG!$Q$245</definedName>
    <definedName name="LTCG.B9_AmountDeemedOth">[1]CG!$O$253</definedName>
    <definedName name="LTCG.B9_AmtDeemed">[1]CG!$Q$254</definedName>
    <definedName name="LTCG.B9_AmtNotUsed_1">[1]CG!$J$250:$J$250</definedName>
    <definedName name="LTCG.B9_AmtNotUsed_2">[1]CG!$J$251</definedName>
    <definedName name="LTCG.B9_TotalLTCG">[1]CG!$Q$261</definedName>
    <definedName name="LTCG.Bi5.54EE_ExemptionAmount">[1]CG!$O$183</definedName>
    <definedName name="LTCG.Bi5di_ExemptionAmount">[1]CG!$O$182</definedName>
    <definedName name="LTCG.Bi5dii_ExemptionAmount">[1]CG!$O$184</definedName>
    <definedName name="LTCG.Bi5e_CapgainonAssets">[1]CG!$Q$186</definedName>
    <definedName name="LTCG.Bii3.54EE_ExemptionAmount">[1]CG!$O$161</definedName>
    <definedName name="LTCG.Bii3a_FullConsideration">[1]CG!$O$153</definedName>
    <definedName name="LTCG.Bii3biv_TotalDedn">[1]CG!$O$158</definedName>
    <definedName name="LTCG.Bii3c_BalanceCG">[1]CG!$O$159</definedName>
    <definedName name="LTCG.Bii3d_ExemptionGrandTotal">[1]CG!$O$163</definedName>
    <definedName name="LTCG.Bii3di_ExemptionAmount">[1]CG!$O$160</definedName>
    <definedName name="LTCG.Bii3dii_ExemptionAmount">[1]CG!$O$162</definedName>
    <definedName name="LTCG.Bii3e_CapgainonAssets">[1]CG!$Q$164</definedName>
    <definedName name="LTCG.Bii5.54EE_ExemptionAmount">[1]CG!$O$196</definedName>
    <definedName name="LTCG.Bii5di_ExemptionAmount">[1]CG!$O$195</definedName>
    <definedName name="LTCG.Bii5dii_ExemptionAmount">[1]CG!$O$197</definedName>
    <definedName name="LTCG.Bii5e_CapgainonAssets">[1]CG!$Q$199</definedName>
    <definedName name="LTCG.Biii5.54EE_ExemptionAmount">[1]CG!$O$209</definedName>
    <definedName name="LTCG.Biii5di_ExemptionAmount">[1]CG!$O$208</definedName>
    <definedName name="LTCG.Biii5dii_ExemptionAmount">[1]CG!$O$210</definedName>
    <definedName name="LTCG.Biii5e_CapgainonAssets">[1]CG!$Q$212</definedName>
    <definedName name="ltcg.BusLossSetoff2">'[1]CYLA - BFLA'!$F$14</definedName>
    <definedName name="ltcg.BusLossSetoff2a">'[1]CYLA - BFLA'!$F$15</definedName>
    <definedName name="ltcg.HPlossCurYrSetoff2">'[1]CYLA - BFLA'!$E$14</definedName>
    <definedName name="ltcg.HPlossCurYrSetoff2a">'[1]CYLA - BFLA'!$E$15</definedName>
    <definedName name="ltcg.IncOfCurYrUnderThatHead2">'[1]CYLA - BFLA'!$D$14</definedName>
    <definedName name="ltcg.IncOfCurYrUnderThatHead2a">'[1]CYLA - BFLA'!$D$15</definedName>
    <definedName name="ltcg.IncOfCurYrUndHeadFromCYLA4">'[1]CYLA - BFLA'!$D$33</definedName>
    <definedName name="ltcg.IncOfCurYrUndHeadFromCYLA4a">'[1]CYLA - BFLA'!$D$34</definedName>
    <definedName name="ltcg.OthSrcLossNoRaceHorseSetoff2">'[1]CYLA - BFLA'!$G$14</definedName>
    <definedName name="ltcg.OthSrcLossNoRaceHorseSetoff2a">'[1]CYLA - BFLA'!$G$15</definedName>
    <definedName name="LTCG_DropDown">[1]DropDownValues!$AW$13:$AW$26</definedName>
    <definedName name="LTCG_DTAA_B1e">[1]CG!$Y$257</definedName>
    <definedName name="LTCG_DTAA_B2e">[1]CG!$AA$257</definedName>
    <definedName name="LTCG_DTAA_B3e">[1]CG!$AC$257</definedName>
    <definedName name="LTCG_DTAA_B4ie">[1]CG!$AE$257</definedName>
    <definedName name="LTCG_DTAA_B4iie">[1]CG!$AG$257</definedName>
    <definedName name="LTCG_DTAA_B5d">[1]CG!$AI$257</definedName>
    <definedName name="LTCG_DTAA_B5e">[1]CG!$Y$258</definedName>
    <definedName name="LTCG_DTAA_B6ie">[1]CG!$AA$258</definedName>
    <definedName name="LTCG_DTAA_B6iie">[1]CG!$AC$258</definedName>
    <definedName name="LTCG_DTAA_B6iiie">[1]CG!$AE$258</definedName>
    <definedName name="LTCG_DTAA_B7c">[1]CG!$AG$258</definedName>
    <definedName name="LTCG_DTAA_B7f">[1]CG!$AI$258</definedName>
    <definedName name="LTCG_DTAA_B8e">[1]CG!$AK$257</definedName>
    <definedName name="LTCG_DTAA_B9">[1]CG!$AK$258</definedName>
    <definedName name="LTCG_SectionCodes">[1]CG!$V$96:$V$109</definedName>
    <definedName name="LTCG_SectionValues">[1]CG!$W$96:$W$109</definedName>
    <definedName name="marginal_Relief">'[1]Part B - TI TTI'!$Q$62</definedName>
    <definedName name="MarginalRelief">'[1]Tax Calculated'!$B$99</definedName>
    <definedName name="matchedSAT">'[1]Tax Calculated'!$D$3</definedName>
    <definedName name="Method_of_Acct">[1]DropDownValues!$O$86:$O$87</definedName>
    <definedName name="Nature_Amt" localSheetId="8">#REF!</definedName>
    <definedName name="Nature_Amt" localSheetId="11">#REF!</definedName>
    <definedName name="Nature_Amt" localSheetId="10">#REF!</definedName>
    <definedName name="Nature_Amt" localSheetId="16">#REF!</definedName>
    <definedName name="Nature_Amt">#REF!</definedName>
    <definedName name="Nature_Amt2" localSheetId="8">#REF!</definedName>
    <definedName name="Nature_Amt2" localSheetId="11">#REF!</definedName>
    <definedName name="Nature_Amt2" localSheetId="10">#REF!</definedName>
    <definedName name="Nature_Amt2" localSheetId="16">#REF!</definedName>
    <definedName name="Nature_Amt2">#REF!</definedName>
    <definedName name="Nature_Amt3" localSheetId="8">#REF!</definedName>
    <definedName name="Nature_Amt3" localSheetId="11">#REF!</definedName>
    <definedName name="Nature_Amt3" localSheetId="10">#REF!</definedName>
    <definedName name="Nature_Amt3" localSheetId="16">#REF!</definedName>
    <definedName name="Nature_Amt3">#REF!</definedName>
    <definedName name="Nature_Name" localSheetId="8">#REF!</definedName>
    <definedName name="Nature_Name" localSheetId="11">#REF!</definedName>
    <definedName name="Nature_Name" localSheetId="10">#REF!</definedName>
    <definedName name="Nature_Name" localSheetId="16">#REF!</definedName>
    <definedName name="Nature_Name">#REF!</definedName>
    <definedName name="Nature_Name2" localSheetId="8">#REF!</definedName>
    <definedName name="Nature_Name2" localSheetId="11">#REF!</definedName>
    <definedName name="Nature_Name2" localSheetId="10">#REF!</definedName>
    <definedName name="Nature_Name2" localSheetId="16">#REF!</definedName>
    <definedName name="Nature_Name2">#REF!</definedName>
    <definedName name="Nature_Name3" localSheetId="8">#REF!</definedName>
    <definedName name="Nature_Name3" localSheetId="11">#REF!</definedName>
    <definedName name="Nature_Name3" localSheetId="10">#REF!</definedName>
    <definedName name="Nature_Name3" localSheetId="16">#REF!</definedName>
    <definedName name="Nature_Name3">#REF!</definedName>
    <definedName name="Nature_of_Business">[1]DropDownValues!$O$5:$O$80</definedName>
    <definedName name="newbasicPB4">[2]Sheet1!$T$4:$T$37</definedName>
    <definedName name="NoAccount_PL" localSheetId="8">#REF!</definedName>
    <definedName name="NoAccount_PL" localSheetId="11">#REF!</definedName>
    <definedName name="NoAccount_PL" localSheetId="10">#REF!</definedName>
    <definedName name="NoAccount_PL" localSheetId="16">#REF!</definedName>
    <definedName name="NoAccount_PL">#REF!</definedName>
    <definedName name="NOB.Code">'[1]Nature Of Business'!$C$3:$C$5</definedName>
    <definedName name="normalBalIncm">'[1]Tax Calculated'!$B$100</definedName>
    <definedName name="oldbasicPB4">[2]Sheet1!$S$4:$S$37</definedName>
    <definedName name="OriginalRevised">[1]DropDownValues!$D$99:$D$101</definedName>
    <definedName name="Os.1a">[1]OS!$R$8</definedName>
    <definedName name="Os.1b">[1]OS!$R$16</definedName>
    <definedName name="os.Amount_income">[1]OS!$J$41:$J$44</definedName>
    <definedName name="os.BalanceNoRaceHorse">[1]OS!$J$53</definedName>
    <definedName name="os.BalanceOwnRaceHorse">[1]OS!$J$58</definedName>
    <definedName name="os.check">[1]OS!$Q$17:$Q$20</definedName>
    <definedName name="os.DeductSec57">[1]OS!$H$57</definedName>
    <definedName name="os.DeemedIncome">[1]OS!$H$36</definedName>
    <definedName name="os.Depreciation">[1]OS!$H$51</definedName>
    <definedName name="os.DividendGross">[1]OS!$H$3</definedName>
    <definedName name="os.DividendIncome">[1]OS!$H$35</definedName>
    <definedName name="os.DTAA_Amt">[1]OS!$H$46</definedName>
    <definedName name="os.DTAA_AmtChk">[1]OS!$N$41:$N$44</definedName>
    <definedName name="os.DTAAcheck">[1]OS!$M$41:$M$44</definedName>
    <definedName name="os.Expenses">[1]OS!$H$50</definedName>
    <definedName name="os.GrossAmtChargblNormalRate">[1]OS!$H$48</definedName>
    <definedName name="os.IncomeChargeable115BBF">[1]OS!$H$37</definedName>
    <definedName name="os.InterestGross">[1]OS!$H$4</definedName>
    <definedName name="os.OtherSections">[1]OS!$H$24:$H$25</definedName>
    <definedName name="os.OthersGross">[1]OS!$H$28</definedName>
    <definedName name="os.Receipts">[1]OS!$H$56</definedName>
    <definedName name="os.SecXIIOth">[1]OS!$H$38</definedName>
    <definedName name="os.SourceAmount">[1]OS!$H$17:$H$20</definedName>
    <definedName name="os.Total115BE">[1]OS!$H$15</definedName>
    <definedName name="os.TotalOSGross">[1]OS!$J$32</definedName>
    <definedName name="os.TotalOSGrossChargblSplRate">[1]OS!$H$47</definedName>
    <definedName name="os.TotDeductions">[1]OS!$H$52</definedName>
    <definedName name="os.TotOthSrcNoRaceHorse">[1]OS!$J$54</definedName>
    <definedName name="os.WinLottRacePuzz">[1]OS!$H$8</definedName>
    <definedName name="os.WinningFrmLotteries">[1]OS!$H$34</definedName>
    <definedName name="OS_DTAA_Drpdown">[1]DropDownValues!$AB$12:$AB$28</definedName>
    <definedName name="othSecinclnlhrs.BusLossSetoff3">'[1]CYLA - BFLA'!$F$16</definedName>
    <definedName name="othSecinclnlhrs.HPlossCurYrSetoff3">'[1]CYLA - BFLA'!$E$16</definedName>
    <definedName name="othSecinclnlhrs.IncOfCurYrUnderThatHead3">'[1]CYLA - BFLA'!$D$16</definedName>
    <definedName name="othsrcincl.BFUnabsorbedDeprSetoff5">'[1]CYLA - BFLA'!$F$35</definedName>
    <definedName name="othsrcincl.IncOfCurYrAfterSetOffBFLosses5">'[1]CYLA - BFLA'!$H$35</definedName>
    <definedName name="othsrcincl.IncOfCurYrUndHeadFromCYLA5">'[1]CYLA - BFLA'!$D$35</definedName>
    <definedName name="Pan">'[1]Tax Calculated'!$B$24</definedName>
    <definedName name="Per10080G.DonationAmt">'[1]80G'!$I$4:$I$7</definedName>
    <definedName name="Per10080G.EligibleAmt">'[1]80G'!$J$4:$J$7</definedName>
    <definedName name="Per10080G.TotDon100Percent">'[1]80G'!$I$9</definedName>
    <definedName name="Per10080G.TotElig100Percent">'[1]80G'!$J$9</definedName>
    <definedName name="Per5080G.DonationAmt">'[1]80G'!$I$38:$I$41</definedName>
    <definedName name="Per5080G.EligibleAmt">'[1]80G'!$J$38:$J$41</definedName>
    <definedName name="Per5080G.TotalEligibleDonationsUs80G">'[1]80G'!$J$48</definedName>
    <definedName name="Per5080G.TotDon100Percent">'[1]80G'!$I$43</definedName>
    <definedName name="Per5080G.TotElig100Percent">'[1]80G'!$J$43</definedName>
    <definedName name="PerNO5080G.DonationAmt">'[1]80G'!$I$15:$I$18</definedName>
    <definedName name="PerNO5080G.EligibleAmt">'[1]80G'!$J$15:$J$18</definedName>
    <definedName name="PerNO5080G.TotDon100Percent">'[1]80G'!$I$20</definedName>
    <definedName name="PerNO5080G.TotElig100Percent">'[1]80G'!$J$20</definedName>
    <definedName name="PerYES10080G.DonationAmt">'[1]80G'!$I$27:$I$30</definedName>
    <definedName name="PerYES10080G.EligibleAmt">'[1]80G'!$J$27:$J$30</definedName>
    <definedName name="PerYES10080G.TotDon100Percent">'[1]80G'!$I$32</definedName>
    <definedName name="PerYES10080G.TotElig100Percent">'[1]80G'!$J$32</definedName>
    <definedName name="PL.Advertisement" localSheetId="8">#REF!</definedName>
    <definedName name="PL.Advertisement" localSheetId="11">#REF!</definedName>
    <definedName name="PL.Advertisement" localSheetId="10">#REF!</definedName>
    <definedName name="PL.Advertisement" localSheetId="16">#REF!</definedName>
    <definedName name="PL.Advertisement">#REF!</definedName>
    <definedName name="PL.Amount_a" localSheetId="8">#REF!</definedName>
    <definedName name="PL.Amount_a" localSheetId="11">#REF!</definedName>
    <definedName name="PL.Amount_a" localSheetId="10">#REF!</definedName>
    <definedName name="PL.Amount_a" localSheetId="16">#REF!</definedName>
    <definedName name="PL.Amount_a">#REF!</definedName>
    <definedName name="PL.Amount_b" localSheetId="8">#REF!</definedName>
    <definedName name="PL.Amount_b" localSheetId="11">#REF!</definedName>
    <definedName name="PL.Amount_b" localSheetId="10">#REF!</definedName>
    <definedName name="PL.Amount_b" localSheetId="16">#REF!</definedName>
    <definedName name="PL.Amount_b">#REF!</definedName>
    <definedName name="PL.Amount_c" localSheetId="8">#REF!</definedName>
    <definedName name="PL.Amount_c" localSheetId="11">#REF!</definedName>
    <definedName name="PL.Amount_c" localSheetId="10">#REF!</definedName>
    <definedName name="PL.Amount_c" localSheetId="16">#REF!</definedName>
    <definedName name="PL.Amount_c">#REF!</definedName>
    <definedName name="PL.Amount_d" localSheetId="8">#REF!</definedName>
    <definedName name="PL.Amount_d" localSheetId="11">#REF!</definedName>
    <definedName name="PL.Amount_d" localSheetId="10">#REF!</definedName>
    <definedName name="PL.Amount_d" localSheetId="16">#REF!</definedName>
    <definedName name="PL.Amount_d">#REF!</definedName>
    <definedName name="PL.AmtAvlAppr" localSheetId="8">#REF!</definedName>
    <definedName name="PL.AmtAvlAppr" localSheetId="11">#REF!</definedName>
    <definedName name="PL.AmtAvlAppr" localSheetId="10">#REF!</definedName>
    <definedName name="PL.AmtAvlAppr" localSheetId="16">#REF!</definedName>
    <definedName name="PL.AmtAvlAppr">#REF!</definedName>
    <definedName name="PL.AmtPaidToNonRes" localSheetId="8">#REF!</definedName>
    <definedName name="PL.AmtPaidToNonRes" localSheetId="11">#REF!</definedName>
    <definedName name="PL.AmtPaidToNonRes" localSheetId="10">#REF!</definedName>
    <definedName name="PL.AmtPaidToNonRes" localSheetId="16">#REF!</definedName>
    <definedName name="PL.AmtPaidToNonRes">#REF!</definedName>
    <definedName name="PL.AnyCompPaidToNonRes" localSheetId="8">#REF!</definedName>
    <definedName name="PL.AnyCompPaidToNonRes" localSheetId="11">#REF!</definedName>
    <definedName name="PL.AnyCompPaidToNonRes" localSheetId="10">#REF!</definedName>
    <definedName name="PL.AnyCompPaidToNonRes" localSheetId="16">#REF!</definedName>
    <definedName name="PL.AnyCompPaidToNonRes">#REF!</definedName>
    <definedName name="PL.AuditFee" localSheetId="8">#REF!</definedName>
    <definedName name="PL.AuditFee" localSheetId="11">#REF!</definedName>
    <definedName name="PL.AuditFee" localSheetId="10">#REF!</definedName>
    <definedName name="PL.AuditFee" localSheetId="16">#REF!</definedName>
    <definedName name="PL.AuditFee">#REF!</definedName>
    <definedName name="PL.BadDebt" localSheetId="8">#REF!</definedName>
    <definedName name="PL.BadDebt" localSheetId="11">#REF!</definedName>
    <definedName name="PL.BadDebt" localSheetId="10">#REF!</definedName>
    <definedName name="PL.BadDebt" localSheetId="16">#REF!</definedName>
    <definedName name="PL.BadDebt">#REF!</definedName>
    <definedName name="PL.BalBFPrevYr" localSheetId="8">#REF!</definedName>
    <definedName name="PL.BalBFPrevYr" localSheetId="11">#REF!</definedName>
    <definedName name="PL.BalBFPrevYr" localSheetId="10">#REF!</definedName>
    <definedName name="PL.BalBFPrevYr" localSheetId="16">#REF!</definedName>
    <definedName name="PL.BalBFPrevYr">#REF!</definedName>
    <definedName name="PL.Bonus" localSheetId="8">#REF!</definedName>
    <definedName name="PL.Bonus" localSheetId="11">#REF!</definedName>
    <definedName name="PL.Bonus" localSheetId="10">#REF!</definedName>
    <definedName name="PL.Bonus" localSheetId="16">#REF!</definedName>
    <definedName name="PL.Bonus">#REF!</definedName>
    <definedName name="PL.BusinessReceipts" localSheetId="8">#REF!</definedName>
    <definedName name="PL.BusinessReceipts" localSheetId="11">#REF!</definedName>
    <definedName name="PL.BusinessReceipts" localSheetId="10">#REF!</definedName>
    <definedName name="PL.BusinessReceipts" localSheetId="16">#REF!</definedName>
    <definedName name="PL.BusinessReceipts">#REF!</definedName>
    <definedName name="PL.ClubExp" localSheetId="8">#REF!</definedName>
    <definedName name="PL.ClubExp" localSheetId="11">#REF!</definedName>
    <definedName name="PL.ClubExp" localSheetId="10">#REF!</definedName>
    <definedName name="PL.ClubExp" localSheetId="16">#REF!</definedName>
    <definedName name="PL.ClubExp">#REF!</definedName>
    <definedName name="PL.Comissions" localSheetId="8">#REF!</definedName>
    <definedName name="PL.Comissions" localSheetId="11">#REF!</definedName>
    <definedName name="PL.Comissions" localSheetId="10">#REF!</definedName>
    <definedName name="PL.Comissions" localSheetId="16">#REF!</definedName>
    <definedName name="PL.Comissions">#REF!</definedName>
    <definedName name="PL.CommissionExpdr" localSheetId="8">#REF!</definedName>
    <definedName name="PL.CommissionExpdr" localSheetId="11">#REF!</definedName>
    <definedName name="PL.CommissionExpdr" localSheetId="10">#REF!</definedName>
    <definedName name="PL.CommissionExpdr" localSheetId="16">#REF!</definedName>
    <definedName name="PL.CommissionExpdr">#REF!</definedName>
    <definedName name="PL.Conference" localSheetId="8">#REF!</definedName>
    <definedName name="PL.Conference" localSheetId="11">#REF!</definedName>
    <definedName name="PL.Conference" localSheetId="10">#REF!</definedName>
    <definedName name="PL.Conference" localSheetId="16">#REF!</definedName>
    <definedName name="PL.Conference">#REF!</definedName>
    <definedName name="PL.ConsumptionOfStores" localSheetId="8">#REF!</definedName>
    <definedName name="PL.ConsumptionOfStores" localSheetId="11">#REF!</definedName>
    <definedName name="PL.ConsumptionOfStores" localSheetId="10">#REF!</definedName>
    <definedName name="PL.ConsumptionOfStores" localSheetId="16">#REF!</definedName>
    <definedName name="PL.ConsumptionOfStores">#REF!</definedName>
    <definedName name="PL.ContToGratFund" localSheetId="8">#REF!</definedName>
    <definedName name="PL.ContToGratFund" localSheetId="11">#REF!</definedName>
    <definedName name="PL.ContToGratFund" localSheetId="10">#REF!</definedName>
    <definedName name="PL.ContToGratFund" localSheetId="16">#REF!</definedName>
    <definedName name="PL.ContToGratFund">#REF!</definedName>
    <definedName name="PL.ContToOthFund" localSheetId="8">#REF!</definedName>
    <definedName name="PL.ContToOthFund" localSheetId="11">#REF!</definedName>
    <definedName name="PL.ContToOthFund" localSheetId="10">#REF!</definedName>
    <definedName name="PL.ContToOthFund" localSheetId="16">#REF!</definedName>
    <definedName name="PL.ContToOthFund">#REF!</definedName>
    <definedName name="PL.ContToPF" localSheetId="8">#REF!</definedName>
    <definedName name="PL.ContToPF" localSheetId="11">#REF!</definedName>
    <definedName name="PL.ContToPF" localSheetId="10">#REF!</definedName>
    <definedName name="PL.ContToPF" localSheetId="16">#REF!</definedName>
    <definedName name="PL.ContToPF">#REF!</definedName>
    <definedName name="PL.ContToSuperAnnFund" localSheetId="8">#REF!</definedName>
    <definedName name="PL.ContToSuperAnnFund" localSheetId="11">#REF!</definedName>
    <definedName name="PL.ContToSuperAnnFund" localSheetId="10">#REF!</definedName>
    <definedName name="PL.ContToSuperAnnFund" localSheetId="16">#REF!</definedName>
    <definedName name="PL.ContToSuperAnnFund">#REF!</definedName>
    <definedName name="PL.ConveyanceExp" localSheetId="8">#REF!</definedName>
    <definedName name="PL.ConveyanceExp" localSheetId="11">#REF!</definedName>
    <definedName name="PL.ConveyanceExp" localSheetId="10">#REF!</definedName>
    <definedName name="PL.ConveyanceExp" localSheetId="16">#REF!</definedName>
    <definedName name="PL.ConveyanceExp">#REF!</definedName>
    <definedName name="PL.DepreciationAmort" localSheetId="8">#REF!</definedName>
    <definedName name="PL.DepreciationAmort" localSheetId="11">#REF!</definedName>
    <definedName name="PL.DepreciationAmort" localSheetId="10">#REF!</definedName>
    <definedName name="PL.DepreciationAmort" localSheetId="16">#REF!</definedName>
    <definedName name="PL.DepreciationAmort">#REF!</definedName>
    <definedName name="PL.Dividends" localSheetId="8">#REF!</definedName>
    <definedName name="PL.Dividends" localSheetId="11">#REF!</definedName>
    <definedName name="PL.Dividends" localSheetId="10">#REF!</definedName>
    <definedName name="PL.Dividends" localSheetId="16">#REF!</definedName>
    <definedName name="PL.Dividends">#REF!</definedName>
    <definedName name="PL.Donation" localSheetId="8">#REF!</definedName>
    <definedName name="PL.Donation" localSheetId="11">#REF!</definedName>
    <definedName name="PL.Donation" localSheetId="10">#REF!</definedName>
    <definedName name="PL.Donation" localSheetId="16">#REF!</definedName>
    <definedName name="PL.Donation">#REF!</definedName>
    <definedName name="PL.Entertainment" localSheetId="8">#REF!</definedName>
    <definedName name="PL.Entertainment" localSheetId="11">#REF!</definedName>
    <definedName name="PL.Entertainment" localSheetId="10">#REF!</definedName>
    <definedName name="PL.Entertainment" localSheetId="16">#REF!</definedName>
    <definedName name="PL.Entertainment">#REF!</definedName>
    <definedName name="PL.Expenses" localSheetId="8">#REF!</definedName>
    <definedName name="PL.Expenses" localSheetId="11">#REF!</definedName>
    <definedName name="PL.Expenses" localSheetId="10">#REF!</definedName>
    <definedName name="PL.Expenses" localSheetId="16">#REF!</definedName>
    <definedName name="PL.Expenses">#REF!</definedName>
    <definedName name="PL.Expenses_ii" localSheetId="8">#REF!</definedName>
    <definedName name="PL.Expenses_ii" localSheetId="11">#REF!</definedName>
    <definedName name="PL.Expenses_ii" localSheetId="10">#REF!</definedName>
    <definedName name="PL.Expenses_ii" localSheetId="16">#REF!</definedName>
    <definedName name="PL.Expenses_ii">#REF!</definedName>
    <definedName name="PL.FestivalCelebExp" localSheetId="8">#REF!</definedName>
    <definedName name="PL.FestivalCelebExp" localSheetId="11">#REF!</definedName>
    <definedName name="PL.FestivalCelebExp" localSheetId="10">#REF!</definedName>
    <definedName name="PL.FestivalCelebExp" localSheetId="16">#REF!</definedName>
    <definedName name="PL.FestivalCelebExp">#REF!</definedName>
    <definedName name="PL.ForeignTravelExp" localSheetId="8">#REF!</definedName>
    <definedName name="PL.ForeignTravelExp" localSheetId="11">#REF!</definedName>
    <definedName name="PL.ForeignTravelExp" localSheetId="10">#REF!</definedName>
    <definedName name="PL.ForeignTravelExp" localSheetId="16">#REF!</definedName>
    <definedName name="PL.ForeignTravelExp">#REF!</definedName>
    <definedName name="PL.Freight" localSheetId="8">#REF!</definedName>
    <definedName name="PL.Freight" localSheetId="11">#REF!</definedName>
    <definedName name="PL.Freight" localSheetId="10">#REF!</definedName>
    <definedName name="PL.Freight" localSheetId="16">#REF!</definedName>
    <definedName name="PL.Freight">#REF!</definedName>
    <definedName name="PL.Gift" localSheetId="8">#REF!</definedName>
    <definedName name="PL.Gift" localSheetId="11">#REF!</definedName>
    <definedName name="PL.Gift" localSheetId="10">#REF!</definedName>
    <definedName name="PL.Gift" localSheetId="16">#REF!</definedName>
    <definedName name="PL.Gift">#REF!</definedName>
    <definedName name="PL.GrossProfit" localSheetId="8">#REF!</definedName>
    <definedName name="PL.GrossProfit" localSheetId="11">#REF!</definedName>
    <definedName name="PL.GrossProfit" localSheetId="10">#REF!</definedName>
    <definedName name="PL.GrossProfit" localSheetId="16">#REF!</definedName>
    <definedName name="PL.GrossProfit">#REF!</definedName>
    <definedName name="PL.GrossProfit_ii" localSheetId="8">#REF!</definedName>
    <definedName name="PL.GrossProfit_ii" localSheetId="11">#REF!</definedName>
    <definedName name="PL.GrossProfit_ii" localSheetId="10">#REF!</definedName>
    <definedName name="PL.GrossProfit_ii" localSheetId="16">#REF!</definedName>
    <definedName name="PL.GrossProfit_ii">#REF!</definedName>
    <definedName name="PL.GrossReceipt" localSheetId="8">#REF!</definedName>
    <definedName name="PL.GrossReceipt" localSheetId="11">#REF!</definedName>
    <definedName name="PL.GrossReceipt" localSheetId="10">#REF!</definedName>
    <definedName name="PL.GrossReceipt" localSheetId="16">#REF!</definedName>
    <definedName name="PL.GrossReceipt">#REF!</definedName>
    <definedName name="PL.GrossReceipt_ii" localSheetId="8">#REF!</definedName>
    <definedName name="PL.GrossReceipt_ii" localSheetId="11">#REF!</definedName>
    <definedName name="PL.GrossReceipt_ii" localSheetId="10">#REF!</definedName>
    <definedName name="PL.GrossReceipt_ii" localSheetId="16">#REF!</definedName>
    <definedName name="PL.GrossReceipt_ii">#REF!</definedName>
    <definedName name="PL.GrossReceipts" localSheetId="8">#REF!</definedName>
    <definedName name="PL.GrossReceipts" localSheetId="11">#REF!</definedName>
    <definedName name="PL.GrossReceipts" localSheetId="10">#REF!</definedName>
    <definedName name="PL.GrossReceipts" localSheetId="16">#REF!</definedName>
    <definedName name="PL.GrossReceipts">#REF!</definedName>
    <definedName name="PL.GuestHouseExp" localSheetId="8">#REF!</definedName>
    <definedName name="PL.GuestHouseExp" localSheetId="11">#REF!</definedName>
    <definedName name="PL.GuestHouseExp" localSheetId="10">#REF!</definedName>
    <definedName name="PL.GuestHouseExp" localSheetId="16">#REF!</definedName>
    <definedName name="PL.GuestHouseExp">#REF!</definedName>
    <definedName name="PL.Hospitality" localSheetId="8">#REF!</definedName>
    <definedName name="PL.Hospitality" localSheetId="11">#REF!</definedName>
    <definedName name="PL.Hospitality" localSheetId="10">#REF!</definedName>
    <definedName name="PL.Hospitality" localSheetId="16">#REF!</definedName>
    <definedName name="PL.Hospitality">#REF!</definedName>
    <definedName name="PL.HotelBoardLodge" localSheetId="8">#REF!</definedName>
    <definedName name="PL.HotelBoardLodge" localSheetId="11">#REF!</definedName>
    <definedName name="PL.HotelBoardLodge" localSheetId="10">#REF!</definedName>
    <definedName name="PL.HotelBoardLodge" localSheetId="16">#REF!</definedName>
    <definedName name="PL.HotelBoardLodge">#REF!</definedName>
    <definedName name="PL.InterestExpdr" localSheetId="8">#REF!</definedName>
    <definedName name="PL.InterestExpdr" localSheetId="11">#REF!</definedName>
    <definedName name="PL.InterestExpdr" localSheetId="10">#REF!</definedName>
    <definedName name="PL.InterestExpdr" localSheetId="16">#REF!</definedName>
    <definedName name="PL.InterestExpdr">#REF!</definedName>
    <definedName name="PL.InterestInc" localSheetId="8">#REF!</definedName>
    <definedName name="PL.InterestInc" localSheetId="11">#REF!</definedName>
    <definedName name="PL.InterestInc" localSheetId="10">#REF!</definedName>
    <definedName name="PL.InterestInc" localSheetId="16">#REF!</definedName>
    <definedName name="PL.InterestInc">#REF!</definedName>
    <definedName name="PL.KeyManInsur" localSheetId="8">#REF!</definedName>
    <definedName name="PL.KeyManInsur" localSheetId="11">#REF!</definedName>
    <definedName name="PL.KeyManInsur" localSheetId="10">#REF!</definedName>
    <definedName name="PL.KeyManInsur" localSheetId="16">#REF!</definedName>
    <definedName name="PL.KeyManInsur">#REF!</definedName>
    <definedName name="PL.LeaveEncash" localSheetId="8">#REF!</definedName>
    <definedName name="PL.LeaveEncash" localSheetId="11">#REF!</definedName>
    <definedName name="PL.LeaveEncash" localSheetId="10">#REF!</definedName>
    <definedName name="PL.LeaveEncash" localSheetId="16">#REF!</definedName>
    <definedName name="PL.LeaveEncash">#REF!</definedName>
    <definedName name="PL.LeaveTravelBenft" localSheetId="8">#REF!</definedName>
    <definedName name="PL.LeaveTravelBenft" localSheetId="11">#REF!</definedName>
    <definedName name="PL.LeaveTravelBenft" localSheetId="10">#REF!</definedName>
    <definedName name="PL.LeaveTravelBenft" localSheetId="16">#REF!</definedName>
    <definedName name="PL.LeaveTravelBenft">#REF!</definedName>
    <definedName name="PL.LifeInsur" localSheetId="8">#REF!</definedName>
    <definedName name="PL.LifeInsur" localSheetId="11">#REF!</definedName>
    <definedName name="PL.LifeInsur" localSheetId="10">#REF!</definedName>
    <definedName name="PL.LifeInsur" localSheetId="16">#REF!</definedName>
    <definedName name="PL.LifeInsur">#REF!</definedName>
    <definedName name="PL.MedExpReimb" localSheetId="8">#REF!</definedName>
    <definedName name="PL.MedExpReimb" localSheetId="11">#REF!</definedName>
    <definedName name="PL.MedExpReimb" localSheetId="10">#REF!</definedName>
    <definedName name="PL.MedExpReimb" localSheetId="16">#REF!</definedName>
    <definedName name="PL.MedExpReimb">#REF!</definedName>
    <definedName name="PL.MedInsur" localSheetId="8">#REF!</definedName>
    <definedName name="PL.MedInsur" localSheetId="11">#REF!</definedName>
    <definedName name="PL.MedInsur" localSheetId="10">#REF!</definedName>
    <definedName name="PL.MedInsur" localSheetId="16">#REF!</definedName>
    <definedName name="PL.MedInsur">#REF!</definedName>
    <definedName name="PL.MiscOthIncome" localSheetId="8">#REF!</definedName>
    <definedName name="PL.MiscOthIncome" localSheetId="11">#REF!</definedName>
    <definedName name="PL.MiscOthIncome" localSheetId="10">#REF!</definedName>
    <definedName name="PL.MiscOthIncome" localSheetId="16">#REF!</definedName>
    <definedName name="PL.MiscOthIncome">#REF!</definedName>
    <definedName name="PL.NatureOfIncome_a" localSheetId="8">#REF!</definedName>
    <definedName name="PL.NatureOfIncome_a" localSheetId="11">#REF!</definedName>
    <definedName name="PL.NatureOfIncome_a" localSheetId="10">#REF!</definedName>
    <definedName name="PL.NatureOfIncome_a" localSheetId="16">#REF!</definedName>
    <definedName name="PL.NatureOfIncome_a">#REF!</definedName>
    <definedName name="PL.NatureOfIncome_b" localSheetId="8">#REF!</definedName>
    <definedName name="PL.NatureOfIncome_b" localSheetId="11">#REF!</definedName>
    <definedName name="PL.NatureOfIncome_b" localSheetId="10">#REF!</definedName>
    <definedName name="PL.NatureOfIncome_b" localSheetId="16">#REF!</definedName>
    <definedName name="PL.NatureOfIncome_b">#REF!</definedName>
    <definedName name="PL.NatureOfIncome_c" localSheetId="8">#REF!</definedName>
    <definedName name="PL.NatureOfIncome_c" localSheetId="11">#REF!</definedName>
    <definedName name="PL.NatureOfIncome_c" localSheetId="10">#REF!</definedName>
    <definedName name="PL.NatureOfIncome_c" localSheetId="16">#REF!</definedName>
    <definedName name="PL.NatureOfIncome_c">#REF!</definedName>
    <definedName name="PL.NatureOfIncome_d" localSheetId="8">#REF!</definedName>
    <definedName name="PL.NatureOfIncome_d" localSheetId="11">#REF!</definedName>
    <definedName name="PL.NatureOfIncome_d" localSheetId="10">#REF!</definedName>
    <definedName name="PL.NatureOfIncome_d" localSheetId="16">#REF!</definedName>
    <definedName name="PL.NatureOfIncome_d">#REF!</definedName>
    <definedName name="PL.NetProfit" localSheetId="8">#REF!</definedName>
    <definedName name="PL.NetProfit" localSheetId="11">#REF!</definedName>
    <definedName name="PL.NetProfit" localSheetId="10">#REF!</definedName>
    <definedName name="PL.NetProfit" localSheetId="16">#REF!</definedName>
    <definedName name="PL.NetProfit">#REF!</definedName>
    <definedName name="PL.NetProfit_ii" localSheetId="8">#REF!</definedName>
    <definedName name="PL.NetProfit_ii" localSheetId="11">#REF!</definedName>
    <definedName name="PL.NetProfit_ii" localSheetId="10">#REF!</definedName>
    <definedName name="PL.NetProfit_ii" localSheetId="16">#REF!</definedName>
    <definedName name="PL.NetProfit_ii">#REF!</definedName>
    <definedName name="PL.OpeningStock" localSheetId="8">#REF!</definedName>
    <definedName name="PL.OpeningStock" localSheetId="11">#REF!</definedName>
    <definedName name="PL.OpeningStock" localSheetId="10">#REF!</definedName>
    <definedName name="PL.OpeningStock" localSheetId="16">#REF!</definedName>
    <definedName name="PL.OpeningStock">#REF!</definedName>
    <definedName name="PL.OperatingRevenueAmt_a" localSheetId="8">#REF!</definedName>
    <definedName name="PL.OperatingRevenueAmt_a" localSheetId="11">#REF!</definedName>
    <definedName name="PL.OperatingRevenueAmt_a" localSheetId="10">#REF!</definedName>
    <definedName name="PL.OperatingRevenueAmt_a" localSheetId="16">#REF!</definedName>
    <definedName name="PL.OperatingRevenueAmt_a">#REF!</definedName>
    <definedName name="PL.OperatingRevenueAmt_b" localSheetId="8">#REF!</definedName>
    <definedName name="PL.OperatingRevenueAmt_b" localSheetId="11">#REF!</definedName>
    <definedName name="PL.OperatingRevenueAmt_b" localSheetId="10">#REF!</definedName>
    <definedName name="PL.OperatingRevenueAmt_b" localSheetId="16">#REF!</definedName>
    <definedName name="PL.OperatingRevenueAmt_b">#REF!</definedName>
    <definedName name="PL.OperatingRevenueAmt_c" localSheetId="8">#REF!</definedName>
    <definedName name="PL.OperatingRevenueAmt_c" localSheetId="11">#REF!</definedName>
    <definedName name="PL.OperatingRevenueAmt_c" localSheetId="10">#REF!</definedName>
    <definedName name="PL.OperatingRevenueAmt_c" localSheetId="16">#REF!</definedName>
    <definedName name="PL.OperatingRevenueAmt_c">#REF!</definedName>
    <definedName name="PL.OperatingRevenueAmt_d" localSheetId="8">#REF!</definedName>
    <definedName name="PL.OperatingRevenueAmt_d" localSheetId="11">#REF!</definedName>
    <definedName name="PL.OperatingRevenueAmt_d" localSheetId="10">#REF!</definedName>
    <definedName name="PL.OperatingRevenueAmt_d" localSheetId="16">#REF!</definedName>
    <definedName name="PL.OperatingRevenueAmt_d">#REF!</definedName>
    <definedName name="PL.OperatingRevenueName_a" localSheetId="8">#REF!</definedName>
    <definedName name="PL.OperatingRevenueName_a" localSheetId="11">#REF!</definedName>
    <definedName name="PL.OperatingRevenueName_a" localSheetId="10">#REF!</definedName>
    <definedName name="PL.OperatingRevenueName_a" localSheetId="16">#REF!</definedName>
    <definedName name="PL.OperatingRevenueName_a">#REF!</definedName>
    <definedName name="PL.OperatingRevenueName_b" localSheetId="8">#REF!</definedName>
    <definedName name="PL.OperatingRevenueName_b" localSheetId="11">#REF!</definedName>
    <definedName name="PL.OperatingRevenueName_b" localSheetId="10">#REF!</definedName>
    <definedName name="PL.OperatingRevenueName_b" localSheetId="16">#REF!</definedName>
    <definedName name="PL.OperatingRevenueName_b">#REF!</definedName>
    <definedName name="PL.OperatingRevenueName_c" localSheetId="8">#REF!</definedName>
    <definedName name="PL.OperatingRevenueName_c" localSheetId="11">#REF!</definedName>
    <definedName name="PL.OperatingRevenueName_c" localSheetId="10">#REF!</definedName>
    <definedName name="PL.OperatingRevenueName_c" localSheetId="16">#REF!</definedName>
    <definedName name="PL.OperatingRevenueName_c">#REF!</definedName>
    <definedName name="PL.OperatingRevenueName_d" localSheetId="8">#REF!</definedName>
    <definedName name="PL.OperatingRevenueName_d" localSheetId="11">#REF!</definedName>
    <definedName name="PL.OperatingRevenueName_d" localSheetId="10">#REF!</definedName>
    <definedName name="PL.OperatingRevenueName_d" localSheetId="16">#REF!</definedName>
    <definedName name="PL.OperatingRevenueName_d">#REF!</definedName>
    <definedName name="PL.OperatingRevenueTotAmt" localSheetId="8">#REF!</definedName>
    <definedName name="PL.OperatingRevenueTotAmt" localSheetId="11">#REF!</definedName>
    <definedName name="PL.OperatingRevenueTotAmt" localSheetId="10">#REF!</definedName>
    <definedName name="PL.OperatingRevenueTotAmt" localSheetId="16">#REF!</definedName>
    <definedName name="PL.OperatingRevenueTotAmt">#REF!</definedName>
    <definedName name="PL.OthEmpBenftExpdr" localSheetId="8">#REF!</definedName>
    <definedName name="PL.OthEmpBenftExpdr" localSheetId="11">#REF!</definedName>
    <definedName name="PL.OthEmpBenftExpdr" localSheetId="10">#REF!</definedName>
    <definedName name="PL.OthEmpBenftExpdr" localSheetId="16">#REF!</definedName>
    <definedName name="PL.OthEmpBenftExpdr">#REF!</definedName>
    <definedName name="PL.OtherExpenses" localSheetId="8">#REF!</definedName>
    <definedName name="PL.OtherExpenses" localSheetId="11">#REF!</definedName>
    <definedName name="PL.OtherExpenses" localSheetId="10">#REF!</definedName>
    <definedName name="PL.OtherExpenses" localSheetId="16">#REF!</definedName>
    <definedName name="PL.OtherExpenses">#REF!</definedName>
    <definedName name="PL.OthersAmtLt1Lakh" localSheetId="8">#REF!</definedName>
    <definedName name="PL.OthersAmtLt1Lakh" localSheetId="11">#REF!</definedName>
    <definedName name="PL.OthersAmtLt1Lakh" localSheetId="10">#REF!</definedName>
    <definedName name="PL.OthersAmtLt1Lakh" localSheetId="16">#REF!</definedName>
    <definedName name="PL.OthersAmtLt1Lakh">#REF!</definedName>
    <definedName name="PL.OthersWherePANNotAvlble" localSheetId="8">#REF!</definedName>
    <definedName name="PL.OthersWherePANNotAvlble" localSheetId="11">#REF!</definedName>
    <definedName name="PL.OthersWherePANNotAvlble" localSheetId="10">#REF!</definedName>
    <definedName name="PL.OthersWherePANNotAvlble" localSheetId="16">#REF!</definedName>
    <definedName name="PL.OthersWherePANNotAvlble">#REF!</definedName>
    <definedName name="PL.OthInsur" localSheetId="8">#REF!</definedName>
    <definedName name="PL.OthInsur" localSheetId="11">#REF!</definedName>
    <definedName name="PL.OthInsur" localSheetId="10">#REF!</definedName>
    <definedName name="PL.OthInsur" localSheetId="16">#REF!</definedName>
    <definedName name="PL.OthInsur">#REF!</definedName>
    <definedName name="PL.OthProvisionsExpdr" localSheetId="8">#REF!</definedName>
    <definedName name="PL.OthProvisionsExpdr" localSheetId="11">#REF!</definedName>
    <definedName name="PL.OthProvisionsExpdr" localSheetId="10">#REF!</definedName>
    <definedName name="PL.OthProvisionsExpdr" localSheetId="16">#REF!</definedName>
    <definedName name="PL.OthProvisionsExpdr">#REF!</definedName>
    <definedName name="PL.PartnerAccBalTrf" localSheetId="8">#REF!</definedName>
    <definedName name="PL.PartnerAccBalTrf" localSheetId="11">#REF!</definedName>
    <definedName name="PL.PartnerAccBalTrf" localSheetId="10">#REF!</definedName>
    <definedName name="PL.PartnerAccBalTrf" localSheetId="16">#REF!</definedName>
    <definedName name="PL.PartnerAccBalTrf">#REF!</definedName>
    <definedName name="PL.PBIDTA" localSheetId="8">#REF!</definedName>
    <definedName name="PL.PBIDTA" localSheetId="11">#REF!</definedName>
    <definedName name="PL.PBIDTA" localSheetId="10">#REF!</definedName>
    <definedName name="PL.PBIDTA" localSheetId="16">#REF!</definedName>
    <definedName name="PL.PBIDTA">#REF!</definedName>
    <definedName name="PL.PBT" localSheetId="8">#REF!</definedName>
    <definedName name="PL.PBT" localSheetId="11">#REF!</definedName>
    <definedName name="PL.PBT" localSheetId="10">#REF!</definedName>
    <definedName name="PL.PBT" localSheetId="16">#REF!</definedName>
    <definedName name="PL.PBT">#REF!</definedName>
    <definedName name="PL.PowerFuel" localSheetId="8">#REF!</definedName>
    <definedName name="PL.PowerFuel" localSheetId="11">#REF!</definedName>
    <definedName name="PL.PowerFuel" localSheetId="10">#REF!</definedName>
    <definedName name="PL.PowerFuel" localSheetId="16">#REF!</definedName>
    <definedName name="PL.PowerFuel">#REF!</definedName>
    <definedName name="PL.ProfitAfterTax" localSheetId="8">#REF!</definedName>
    <definedName name="PL.ProfitAfterTax" localSheetId="11">#REF!</definedName>
    <definedName name="PL.ProfitAfterTax" localSheetId="10">#REF!</definedName>
    <definedName name="PL.ProfitAfterTax" localSheetId="16">#REF!</definedName>
    <definedName name="PL.ProfitAfterTax">#REF!</definedName>
    <definedName name="PL.ProfitOnAgriIncome" localSheetId="8">#REF!</definedName>
    <definedName name="PL.ProfitOnAgriIncome" localSheetId="11">#REF!</definedName>
    <definedName name="PL.ProfitOnAgriIncome" localSheetId="10">#REF!</definedName>
    <definedName name="PL.ProfitOnAgriIncome" localSheetId="16">#REF!</definedName>
    <definedName name="PL.ProfitOnAgriIncome">#REF!</definedName>
    <definedName name="PL.ProfitOnCurrFluct" localSheetId="8">#REF!</definedName>
    <definedName name="PL.ProfitOnCurrFluct" localSheetId="11">#REF!</definedName>
    <definedName name="PL.ProfitOnCurrFluct" localSheetId="10">#REF!</definedName>
    <definedName name="PL.ProfitOnCurrFluct" localSheetId="16">#REF!</definedName>
    <definedName name="PL.ProfitOnCurrFluct">#REF!</definedName>
    <definedName name="PL.ProfitOnInvChrSTT" localSheetId="8">#REF!</definedName>
    <definedName name="PL.ProfitOnInvChrSTT" localSheetId="11">#REF!</definedName>
    <definedName name="PL.ProfitOnInvChrSTT" localSheetId="10">#REF!</definedName>
    <definedName name="PL.ProfitOnInvChrSTT" localSheetId="16">#REF!</definedName>
    <definedName name="PL.ProfitOnInvChrSTT">#REF!</definedName>
    <definedName name="PL.ProfitOnOthInv" localSheetId="8">#REF!</definedName>
    <definedName name="PL.ProfitOnOthInv" localSheetId="11">#REF!</definedName>
    <definedName name="PL.ProfitOnOthInv" localSheetId="10">#REF!</definedName>
    <definedName name="PL.ProfitOnOthInv" localSheetId="16">#REF!</definedName>
    <definedName name="PL.ProfitOnOthInv">#REF!</definedName>
    <definedName name="PL.ProfitOnSaleFixedAsset" localSheetId="8">#REF!</definedName>
    <definedName name="PL.ProfitOnSaleFixedAsset" localSheetId="11">#REF!</definedName>
    <definedName name="PL.ProfitOnSaleFixedAsset" localSheetId="10">#REF!</definedName>
    <definedName name="PL.ProfitOnSaleFixedAsset" localSheetId="16">#REF!</definedName>
    <definedName name="PL.ProfitOnSaleFixedAsset">#REF!</definedName>
    <definedName name="PL.ProvDefTax" localSheetId="8">#REF!</definedName>
    <definedName name="PL.ProvDefTax" localSheetId="11">#REF!</definedName>
    <definedName name="PL.ProvDefTax" localSheetId="10">#REF!</definedName>
    <definedName name="PL.ProvDefTax" localSheetId="16">#REF!</definedName>
    <definedName name="PL.ProvDefTax">#REF!</definedName>
    <definedName name="PL.ProvForBadDoubtDebt" localSheetId="8">#REF!</definedName>
    <definedName name="PL.ProvForBadDoubtDebt" localSheetId="11">#REF!</definedName>
    <definedName name="PL.ProvForBadDoubtDebt" localSheetId="10">#REF!</definedName>
    <definedName name="PL.ProvForBadDoubtDebt" localSheetId="16">#REF!</definedName>
    <definedName name="PL.ProvForBadDoubtDebt">#REF!</definedName>
    <definedName name="PL.ProvForCurrTax" localSheetId="8">#REF!</definedName>
    <definedName name="PL.ProvForCurrTax" localSheetId="11">#REF!</definedName>
    <definedName name="PL.ProvForCurrTax" localSheetId="10">#REF!</definedName>
    <definedName name="PL.ProvForCurrTax" localSheetId="16">#REF!</definedName>
    <definedName name="PL.ProvForCurrTax">#REF!</definedName>
    <definedName name="PL.Purchases" localSheetId="8">#REF!</definedName>
    <definedName name="PL.Purchases" localSheetId="11">#REF!</definedName>
    <definedName name="PL.Purchases" localSheetId="10">#REF!</definedName>
    <definedName name="PL.Purchases" localSheetId="16">#REF!</definedName>
    <definedName name="PL.Purchases">#REF!</definedName>
    <definedName name="PL.RentExpdr" localSheetId="8">#REF!</definedName>
    <definedName name="PL.RentExpdr" localSheetId="11">#REF!</definedName>
    <definedName name="PL.RentExpdr" localSheetId="10">#REF!</definedName>
    <definedName name="PL.RentExpdr" localSheetId="16">#REF!</definedName>
    <definedName name="PL.RentExpdr">#REF!</definedName>
    <definedName name="PL.RentInc" localSheetId="8">#REF!</definedName>
    <definedName name="PL.RentInc" localSheetId="11">#REF!</definedName>
    <definedName name="PL.RentInc" localSheetId="10">#REF!</definedName>
    <definedName name="PL.RentInc" localSheetId="16">#REF!</definedName>
    <definedName name="PL.RentInc">#REF!</definedName>
    <definedName name="PL.RepairMach" localSheetId="8">#REF!</definedName>
    <definedName name="PL.RepairMach" localSheetId="11">#REF!</definedName>
    <definedName name="PL.RepairMach" localSheetId="10">#REF!</definedName>
    <definedName name="PL.RepairMach" localSheetId="16">#REF!</definedName>
    <definedName name="PL.RepairMach">#REF!</definedName>
    <definedName name="PL.RepairsBldg" localSheetId="8">#REF!</definedName>
    <definedName name="PL.RepairsBldg" localSheetId="11">#REF!</definedName>
    <definedName name="PL.RepairsBldg" localSheetId="10">#REF!</definedName>
    <definedName name="PL.RepairsBldg" localSheetId="16">#REF!</definedName>
    <definedName name="PL.RepairsBldg">#REF!</definedName>
    <definedName name="PL.SaleOfGoods" localSheetId="8">#REF!</definedName>
    <definedName name="PL.SaleOfGoods" localSheetId="11">#REF!</definedName>
    <definedName name="PL.SaleOfGoods" localSheetId="10">#REF!</definedName>
    <definedName name="PL.SaleOfGoods" localSheetId="16">#REF!</definedName>
    <definedName name="PL.SaleOfGoods">#REF!</definedName>
    <definedName name="PL.SaleOfServices" localSheetId="8">#REF!</definedName>
    <definedName name="PL.SaleOfServices" localSheetId="11">#REF!</definedName>
    <definedName name="PL.SaleOfServices" localSheetId="10">#REF!</definedName>
    <definedName name="PL.SaleOfServices" localSheetId="16">#REF!</definedName>
    <definedName name="PL.SaleOfServices">#REF!</definedName>
    <definedName name="PL.SalePromoExp" localSheetId="8">#REF!</definedName>
    <definedName name="PL.SalePromoExp" localSheetId="11">#REF!</definedName>
    <definedName name="PL.SalePromoExp" localSheetId="10">#REF!</definedName>
    <definedName name="PL.SalePromoExp" localSheetId="16">#REF!</definedName>
    <definedName name="PL.SalePromoExp">#REF!</definedName>
    <definedName name="PL.SalsWages" localSheetId="8">#REF!</definedName>
    <definedName name="PL.SalsWages" localSheetId="11">#REF!</definedName>
    <definedName name="PL.SalsWages" localSheetId="10">#REF!</definedName>
    <definedName name="PL.SalsWages" localSheetId="16">#REF!</definedName>
    <definedName name="PL.SalsWages">#REF!</definedName>
    <definedName name="PL.Scholarship" localSheetId="8">#REF!</definedName>
    <definedName name="PL.Scholarship" localSheetId="11">#REF!</definedName>
    <definedName name="PL.Scholarship" localSheetId="10">#REF!</definedName>
    <definedName name="PL.Scholarship" localSheetId="16">#REF!</definedName>
    <definedName name="PL.Scholarship">#REF!</definedName>
    <definedName name="PL.StaffWelfareExp" localSheetId="8">#REF!</definedName>
    <definedName name="PL.StaffWelfareExp" localSheetId="11">#REF!</definedName>
    <definedName name="PL.StaffWelfareExp" localSheetId="10">#REF!</definedName>
    <definedName name="PL.StaffWelfareExp" localSheetId="16">#REF!</definedName>
    <definedName name="PL.StaffWelfareExp">#REF!</definedName>
    <definedName name="PL.TelephoneExp" localSheetId="8">#REF!</definedName>
    <definedName name="PL.TelephoneExp" localSheetId="11">#REF!</definedName>
    <definedName name="PL.TelephoneExp" localSheetId="10">#REF!</definedName>
    <definedName name="PL.TelephoneExp" localSheetId="16">#REF!</definedName>
    <definedName name="PL.TelephoneExp">#REF!</definedName>
    <definedName name="PL.TotalNAC" localSheetId="8">#REF!</definedName>
    <definedName name="PL.TotalNAC" localSheetId="11">#REF!</definedName>
    <definedName name="PL.TotalNAC" localSheetId="10">#REF!</definedName>
    <definedName name="PL.TotalNAC" localSheetId="16">#REF!</definedName>
    <definedName name="PL.TotalNAC">#REF!</definedName>
    <definedName name="PL.TotCreditsToPL" localSheetId="8">#REF!</definedName>
    <definedName name="PL.TotCreditsToPL" localSheetId="11">#REF!</definedName>
    <definedName name="PL.TotCreditsToPL" localSheetId="10">#REF!</definedName>
    <definedName name="PL.TotCreditsToPL" localSheetId="16">#REF!</definedName>
    <definedName name="PL.TotCreditsToPL">#REF!</definedName>
    <definedName name="PL.TotEmployeeComp" localSheetId="8">#REF!</definedName>
    <definedName name="PL.TotEmployeeComp" localSheetId="11">#REF!</definedName>
    <definedName name="PL.TotEmployeeComp" localSheetId="10">#REF!</definedName>
    <definedName name="PL.TotEmployeeComp" localSheetId="16">#REF!</definedName>
    <definedName name="PL.TotEmployeeComp">#REF!</definedName>
    <definedName name="PL.TotInsurances" localSheetId="8">#REF!</definedName>
    <definedName name="PL.TotInsurances" localSheetId="11">#REF!</definedName>
    <definedName name="PL.TotInsurances" localSheetId="10">#REF!</definedName>
    <definedName name="PL.TotInsurances" localSheetId="16">#REF!</definedName>
    <definedName name="PL.TotInsurances">#REF!</definedName>
    <definedName name="PL.TotOthIncome" localSheetId="8">#REF!</definedName>
    <definedName name="PL.TotOthIncome" localSheetId="11">#REF!</definedName>
    <definedName name="PL.TotOthIncome" localSheetId="10">#REF!</definedName>
    <definedName name="PL.TotOthIncome" localSheetId="16">#REF!</definedName>
    <definedName name="PL.TotOthIncome">#REF!</definedName>
    <definedName name="PL.TotRevenueFrmOperations" localSheetId="8">#REF!</definedName>
    <definedName name="PL.TotRevenueFrmOperations" localSheetId="11">#REF!</definedName>
    <definedName name="PL.TotRevenueFrmOperations" localSheetId="10">#REF!</definedName>
    <definedName name="PL.TotRevenueFrmOperations" localSheetId="16">#REF!</definedName>
    <definedName name="PL.TotRevenueFrmOperations">#REF!</definedName>
    <definedName name="PL.TravelExp" localSheetId="8">#REF!</definedName>
    <definedName name="PL.TravelExp" localSheetId="11">#REF!</definedName>
    <definedName name="PL.TravelExp" localSheetId="10">#REF!</definedName>
    <definedName name="PL.TravelExp" localSheetId="16">#REF!</definedName>
    <definedName name="PL.TravelExp">#REF!</definedName>
    <definedName name="PL.TrfToReserves" localSheetId="8">#REF!</definedName>
    <definedName name="PL.TrfToReserves" localSheetId="11">#REF!</definedName>
    <definedName name="PL.TrfToReserves" localSheetId="10">#REF!</definedName>
    <definedName name="PL.TrfToReserves" localSheetId="16">#REF!</definedName>
    <definedName name="PL.TrfToReserves">#REF!</definedName>
    <definedName name="PLBD.Amount" localSheetId="8">#REF!</definedName>
    <definedName name="PLBD.Amount" localSheetId="11">#REF!</definedName>
    <definedName name="PLBD.Amount" localSheetId="10">#REF!</definedName>
    <definedName name="PLBD.Amount" localSheetId="16">#REF!</definedName>
    <definedName name="PLBD.Amount">#REF!</definedName>
    <definedName name="PLBD.Amount_a" localSheetId="8">#REF!</definedName>
    <definedName name="PLBD.Amount_a" localSheetId="11">#REF!</definedName>
    <definedName name="PLBD.Amount_a" localSheetId="10">#REF!</definedName>
    <definedName name="PLBD.Amount_a" localSheetId="16">#REF!</definedName>
    <definedName name="PLBD.Amount_a">#REF!</definedName>
    <definedName name="PLBD.Amount_b" localSheetId="8">#REF!</definedName>
    <definedName name="PLBD.Amount_b" localSheetId="11">#REF!</definedName>
    <definedName name="PLBD.Amount_b" localSheetId="10">#REF!</definedName>
    <definedName name="PLBD.Amount_b" localSheetId="16">#REF!</definedName>
    <definedName name="PLBD.Amount_b">#REF!</definedName>
    <definedName name="PLBD.Amount_c" localSheetId="8">#REF!</definedName>
    <definedName name="PLBD.Amount_c" localSheetId="11">#REF!</definedName>
    <definedName name="PLBD.Amount_c" localSheetId="10">#REF!</definedName>
    <definedName name="PLBD.Amount_c" localSheetId="16">#REF!</definedName>
    <definedName name="PLBD.Amount_c">#REF!</definedName>
    <definedName name="PLBD.Amount_d" localSheetId="8">#REF!</definedName>
    <definedName name="PLBD.Amount_d" localSheetId="11">#REF!</definedName>
    <definedName name="PLBD.Amount_d" localSheetId="10">#REF!</definedName>
    <definedName name="PLBD.Amount_d" localSheetId="16">#REF!</definedName>
    <definedName name="PLBD.Amount_d">#REF!</definedName>
    <definedName name="PLBD.Amount_e" localSheetId="8">#REF!</definedName>
    <definedName name="PLBD.Amount_e" localSheetId="11">#REF!</definedName>
    <definedName name="PLBD.Amount_e" localSheetId="10">#REF!</definedName>
    <definedName name="PLBD.Amount_e" localSheetId="16">#REF!</definedName>
    <definedName name="PLBD.Amount_e">#REF!</definedName>
    <definedName name="PLBD.PAN" localSheetId="8">#REF!</definedName>
    <definedName name="PLBD.PAN" localSheetId="11">#REF!</definedName>
    <definedName name="PLBD.PAN" localSheetId="10">#REF!</definedName>
    <definedName name="PLBD.PAN" localSheetId="16">#REF!</definedName>
    <definedName name="PLBD.PAN">#REF!</definedName>
    <definedName name="PLBD.PAN_a" localSheetId="8">#REF!</definedName>
    <definedName name="PLBD.PAN_a" localSheetId="11">#REF!</definedName>
    <definedName name="PLBD.PAN_a" localSheetId="10">#REF!</definedName>
    <definedName name="PLBD.PAN_a" localSheetId="16">#REF!</definedName>
    <definedName name="PLBD.PAN_a">#REF!</definedName>
    <definedName name="PLBD.PAN_b" localSheetId="8">#REF!</definedName>
    <definedName name="PLBD.PAN_b" localSheetId="11">#REF!</definedName>
    <definedName name="PLBD.PAN_b" localSheetId="10">#REF!</definedName>
    <definedName name="PLBD.PAN_b" localSheetId="16">#REF!</definedName>
    <definedName name="PLBD.PAN_b">#REF!</definedName>
    <definedName name="PLBD.PAN_c" localSheetId="8">#REF!</definedName>
    <definedName name="PLBD.PAN_c" localSheetId="11">#REF!</definedName>
    <definedName name="PLBD.PAN_c" localSheetId="10">#REF!</definedName>
    <definedName name="PLBD.PAN_c" localSheetId="16">#REF!</definedName>
    <definedName name="PLBD.PAN_c">#REF!</definedName>
    <definedName name="PLBD.PAN_d" localSheetId="8">#REF!</definedName>
    <definedName name="PLBD.PAN_d" localSheetId="11">#REF!</definedName>
    <definedName name="PLBD.PAN_d" localSheetId="10">#REF!</definedName>
    <definedName name="PLBD.PAN_d" localSheetId="16">#REF!</definedName>
    <definedName name="PLBD.PAN_d">#REF!</definedName>
    <definedName name="PLBD.PAN_e" localSheetId="8">#REF!</definedName>
    <definedName name="PLBD.PAN_e" localSheetId="11">#REF!</definedName>
    <definedName name="PLBD.PAN_e" localSheetId="10">#REF!</definedName>
    <definedName name="PLBD.PAN_e" localSheetId="16">#REF!</definedName>
    <definedName name="PLBD.PAN_e">#REF!</definedName>
    <definedName name="PLCE.NonResOtherCompany" localSheetId="8">#REF!</definedName>
    <definedName name="PLCE.NonResOtherCompany" localSheetId="11">#REF!</definedName>
    <definedName name="PLCE.NonResOtherCompany" localSheetId="10">#REF!</definedName>
    <definedName name="PLCE.NonResOtherCompany" localSheetId="16">#REF!</definedName>
    <definedName name="PLCE.NonResOtherCompany">#REF!</definedName>
    <definedName name="PLCE.Others" localSheetId="8">#REF!</definedName>
    <definedName name="PLCE.Others" localSheetId="11">#REF!</definedName>
    <definedName name="PLCE.Others" localSheetId="10">#REF!</definedName>
    <definedName name="PLCE.Others" localSheetId="16">#REF!</definedName>
    <definedName name="PLCE.Others">#REF!</definedName>
    <definedName name="PLCrEx.OthDutyTaxCess" localSheetId="8">#REF!</definedName>
    <definedName name="PLCrEx.OthDutyTaxCess" localSheetId="11">#REF!</definedName>
    <definedName name="PLCrEx.OthDutyTaxCess" localSheetId="10">#REF!</definedName>
    <definedName name="PLCrEx.OthDutyTaxCess" localSheetId="16">#REF!</definedName>
    <definedName name="PLCrEx.OthDutyTaxCess">#REF!</definedName>
    <definedName name="PLCrEx.ServiceTax" localSheetId="8">#REF!</definedName>
    <definedName name="PLCrEx.ServiceTax" localSheetId="11">#REF!</definedName>
    <definedName name="PLCrEx.ServiceTax" localSheetId="10">#REF!</definedName>
    <definedName name="PLCrEx.ServiceTax" localSheetId="16">#REF!</definedName>
    <definedName name="PLCrEx.ServiceTax">#REF!</definedName>
    <definedName name="PLCrEx.TotExciseCustomsVAT" localSheetId="8">#REF!</definedName>
    <definedName name="PLCrEx.TotExciseCustomsVAT" localSheetId="11">#REF!</definedName>
    <definedName name="PLCrEx.TotExciseCustomsVAT" localSheetId="10">#REF!</definedName>
    <definedName name="PLCrEx.TotExciseCustomsVAT" localSheetId="16">#REF!</definedName>
    <definedName name="PLCrEx.TotExciseCustomsVAT">#REF!</definedName>
    <definedName name="PLCrEx.UnionExciseDuty" localSheetId="8">#REF!</definedName>
    <definedName name="PLCrEx.UnionExciseDuty" localSheetId="11">#REF!</definedName>
    <definedName name="PLCrEx.UnionExciseDuty" localSheetId="10">#REF!</definedName>
    <definedName name="PLCrEx.UnionExciseDuty" localSheetId="16">#REF!</definedName>
    <definedName name="PLCrEx.UnionExciseDuty">#REF!</definedName>
    <definedName name="PLCrEx.VATorSaleTax" localSheetId="8">#REF!</definedName>
    <definedName name="PLCrEx.VATorSaleTax" localSheetId="11">#REF!</definedName>
    <definedName name="PLCrEx.VATorSaleTax" localSheetId="10">#REF!</definedName>
    <definedName name="PLCrEx.VATorSaleTax" localSheetId="16">#REF!</definedName>
    <definedName name="PLCrEx.VATorSaleTax">#REF!</definedName>
    <definedName name="PLCS.FinishedGoods" localSheetId="8">#REF!</definedName>
    <definedName name="PLCS.FinishedGoods" localSheetId="11">#REF!</definedName>
    <definedName name="PLCS.FinishedGoods" localSheetId="10">#REF!</definedName>
    <definedName name="PLCS.FinishedGoods" localSheetId="16">#REF!</definedName>
    <definedName name="PLCS.FinishedGoods">#REF!</definedName>
    <definedName name="PLCS.RawMaterial" localSheetId="8">#REF!</definedName>
    <definedName name="PLCS.RawMaterial" localSheetId="11">#REF!</definedName>
    <definedName name="PLCS.RawMaterial" localSheetId="10">#REF!</definedName>
    <definedName name="PLCS.RawMaterial" localSheetId="16">#REF!</definedName>
    <definedName name="PLCS.RawMaterial">#REF!</definedName>
    <definedName name="PLCS.TotIncome" localSheetId="8">#REF!</definedName>
    <definedName name="PLCS.TotIncome" localSheetId="11">#REF!</definedName>
    <definedName name="PLCS.TotIncome" localSheetId="10">#REF!</definedName>
    <definedName name="PLCS.TotIncome" localSheetId="16">#REF!</definedName>
    <definedName name="PLCS.TotIncome">#REF!</definedName>
    <definedName name="PLCS.WorkInProgress" localSheetId="8">#REF!</definedName>
    <definedName name="PLCS.WorkInProgress" localSheetId="11">#REF!</definedName>
    <definedName name="PLCS.WorkInProgress" localSheetId="10">#REF!</definedName>
    <definedName name="PLCS.WorkInProgress" localSheetId="16">#REF!</definedName>
    <definedName name="PLCS.WorkInProgress">#REF!</definedName>
    <definedName name="PLDutiEx.CounterVailDuty" localSheetId="8">#REF!</definedName>
    <definedName name="PLDutiEx.CounterVailDuty" localSheetId="11">#REF!</definedName>
    <definedName name="PLDutiEx.CounterVailDuty" localSheetId="10">#REF!</definedName>
    <definedName name="PLDutiEx.CounterVailDuty" localSheetId="16">#REF!</definedName>
    <definedName name="PLDutiEx.CounterVailDuty">#REF!</definedName>
    <definedName name="PLDutiEx.CustomDuty" localSheetId="8">#REF!</definedName>
    <definedName name="PLDutiEx.CustomDuty" localSheetId="11">#REF!</definedName>
    <definedName name="PLDutiEx.CustomDuty" localSheetId="10">#REF!</definedName>
    <definedName name="PLDutiEx.CustomDuty" localSheetId="16">#REF!</definedName>
    <definedName name="PLDutiEx.CustomDuty">#REF!</definedName>
    <definedName name="PLDutiEx.OthDutyTaxCess" localSheetId="8">#REF!</definedName>
    <definedName name="PLDutiEx.OthDutyTaxCess" localSheetId="11">#REF!</definedName>
    <definedName name="PLDutiEx.OthDutyTaxCess" localSheetId="10">#REF!</definedName>
    <definedName name="PLDutiEx.OthDutyTaxCess" localSheetId="16">#REF!</definedName>
    <definedName name="PLDutiEx.OthDutyTaxCess">#REF!</definedName>
    <definedName name="PLDutiEx.ServiceTax" localSheetId="8">#REF!</definedName>
    <definedName name="PLDutiEx.ServiceTax" localSheetId="11">#REF!</definedName>
    <definedName name="PLDutiEx.ServiceTax" localSheetId="10">#REF!</definedName>
    <definedName name="PLDutiEx.ServiceTax" localSheetId="16">#REF!</definedName>
    <definedName name="PLDutiEx.ServiceTax">#REF!</definedName>
    <definedName name="PLDutiEx.SplAddDuty" localSheetId="8">#REF!</definedName>
    <definedName name="PLDutiEx.SplAddDuty" localSheetId="11">#REF!</definedName>
    <definedName name="PLDutiEx.SplAddDuty" localSheetId="10">#REF!</definedName>
    <definedName name="PLDutiEx.SplAddDuty" localSheetId="16">#REF!</definedName>
    <definedName name="PLDutiEx.SplAddDuty">#REF!</definedName>
    <definedName name="PLDutiEx.TotExciseCustomsVAT" localSheetId="8">#REF!</definedName>
    <definedName name="PLDutiEx.TotExciseCustomsVAT" localSheetId="11">#REF!</definedName>
    <definedName name="PLDutiEx.TotExciseCustomsVAT" localSheetId="10">#REF!</definedName>
    <definedName name="PLDutiEx.TotExciseCustomsVAT" localSheetId="16">#REF!</definedName>
    <definedName name="PLDutiEx.TotExciseCustomsVAT">#REF!</definedName>
    <definedName name="PLDutiEx.UnionExciseDuty" localSheetId="8">#REF!</definedName>
    <definedName name="PLDutiEx.UnionExciseDuty" localSheetId="11">#REF!</definedName>
    <definedName name="PLDutiEx.UnionExciseDuty" localSheetId="10">#REF!</definedName>
    <definedName name="PLDutiEx.UnionExciseDuty" localSheetId="16">#REF!</definedName>
    <definedName name="PLDutiEx.UnionExciseDuty">#REF!</definedName>
    <definedName name="PLDutiEx.VATorSaleTax" localSheetId="8">#REF!</definedName>
    <definedName name="PLDutiEx.VATorSaleTax" localSheetId="11">#REF!</definedName>
    <definedName name="PLDutiEx.VATorSaleTax" localSheetId="10">#REF!</definedName>
    <definedName name="PLDutiEx.VATorSaleTax" localSheetId="16">#REF!</definedName>
    <definedName name="PLDutiEx.VATorSaleTax">#REF!</definedName>
    <definedName name="PLI.NonResOtherCompany" localSheetId="8">#REF!</definedName>
    <definedName name="PLI.NonResOtherCompany" localSheetId="11">#REF!</definedName>
    <definedName name="PLI.NonResOtherCompany" localSheetId="10">#REF!</definedName>
    <definedName name="PLI.NonResOtherCompany" localSheetId="16">#REF!</definedName>
    <definedName name="PLI.NonResOtherCompany">#REF!</definedName>
    <definedName name="PLI.Others" localSheetId="8">#REF!</definedName>
    <definedName name="PLI.Others" localSheetId="11">#REF!</definedName>
    <definedName name="PLI.Others" localSheetId="10">#REF!</definedName>
    <definedName name="PLI.Others" localSheetId="16">#REF!</definedName>
    <definedName name="PLI.Others">#REF!</definedName>
    <definedName name="PLOE.ExpenseAmt_a" localSheetId="8">#REF!</definedName>
    <definedName name="PLOE.ExpenseAmt_a" localSheetId="11">#REF!</definedName>
    <definedName name="PLOE.ExpenseAmt_a" localSheetId="10">#REF!</definedName>
    <definedName name="PLOE.ExpenseAmt_a" localSheetId="16">#REF!</definedName>
    <definedName name="PLOE.ExpenseAmt_a">#REF!</definedName>
    <definedName name="PLOE.ExpenseAmt_b" localSheetId="8">#REF!</definedName>
    <definedName name="PLOE.ExpenseAmt_b" localSheetId="11">#REF!</definedName>
    <definedName name="PLOE.ExpenseAmt_b" localSheetId="10">#REF!</definedName>
    <definedName name="PLOE.ExpenseAmt_b" localSheetId="16">#REF!</definedName>
    <definedName name="PLOE.ExpenseAmt_b">#REF!</definedName>
    <definedName name="PLOE.ExpenseAmt_c" localSheetId="8">#REF!</definedName>
    <definedName name="PLOE.ExpenseAmt_c" localSheetId="11">#REF!</definedName>
    <definedName name="PLOE.ExpenseAmt_c" localSheetId="10">#REF!</definedName>
    <definedName name="PLOE.ExpenseAmt_c" localSheetId="16">#REF!</definedName>
    <definedName name="PLOE.ExpenseAmt_c">#REF!</definedName>
    <definedName name="PLOE.ExpenseAmt_d" localSheetId="8">#REF!</definedName>
    <definedName name="PLOE.ExpenseAmt_d" localSheetId="11">#REF!</definedName>
    <definedName name="PLOE.ExpenseAmt_d" localSheetId="10">#REF!</definedName>
    <definedName name="PLOE.ExpenseAmt_d" localSheetId="16">#REF!</definedName>
    <definedName name="PLOE.ExpenseAmt_d">#REF!</definedName>
    <definedName name="PLOE.ExpenseNature_a" localSheetId="8">#REF!</definedName>
    <definedName name="PLOE.ExpenseNature_a" localSheetId="11">#REF!</definedName>
    <definedName name="PLOE.ExpenseNature_a" localSheetId="10">#REF!</definedName>
    <definedName name="PLOE.ExpenseNature_a" localSheetId="16">#REF!</definedName>
    <definedName name="PLOE.ExpenseNature_a">#REF!</definedName>
    <definedName name="PLOE.ExpenseNature_b" localSheetId="8">#REF!</definedName>
    <definedName name="PLOE.ExpenseNature_b" localSheetId="11">#REF!</definedName>
    <definedName name="PLOE.ExpenseNature_b" localSheetId="10">#REF!</definedName>
    <definedName name="PLOE.ExpenseNature_b" localSheetId="16">#REF!</definedName>
    <definedName name="PLOE.ExpenseNature_b">#REF!</definedName>
    <definedName name="PLOE.ExpenseNature_c" localSheetId="8">#REF!</definedName>
    <definedName name="PLOE.ExpenseNature_c" localSheetId="11">#REF!</definedName>
    <definedName name="PLOE.ExpenseNature_c" localSheetId="10">#REF!</definedName>
    <definedName name="PLOE.ExpenseNature_c" localSheetId="16">#REF!</definedName>
    <definedName name="PLOE.ExpenseNature_c">#REF!</definedName>
    <definedName name="PLOE.ExpenseNature_d" localSheetId="8">#REF!</definedName>
    <definedName name="PLOE.ExpenseNature_d" localSheetId="11">#REF!</definedName>
    <definedName name="PLOE.ExpenseNature_d" localSheetId="10">#REF!</definedName>
    <definedName name="PLOE.ExpenseNature_d" localSheetId="16">#REF!</definedName>
    <definedName name="PLOE.ExpenseNature_d">#REF!</definedName>
    <definedName name="PLOS.FinishedGoods" localSheetId="8">#REF!</definedName>
    <definedName name="PLOS.FinishedGoods" localSheetId="11">#REF!</definedName>
    <definedName name="PLOS.FinishedGoods" localSheetId="10">#REF!</definedName>
    <definedName name="PLOS.FinishedGoods" localSheetId="16">#REF!</definedName>
    <definedName name="PLOS.FinishedGoods">#REF!</definedName>
    <definedName name="PLOS.RawMaterial" localSheetId="8">#REF!</definedName>
    <definedName name="PLOS.RawMaterial" localSheetId="11">#REF!</definedName>
    <definedName name="PLOS.RawMaterial" localSheetId="10">#REF!</definedName>
    <definedName name="PLOS.RawMaterial" localSheetId="16">#REF!</definedName>
    <definedName name="PLOS.RawMaterial">#REF!</definedName>
    <definedName name="PLOS.WorkInProgress" localSheetId="8">#REF!</definedName>
    <definedName name="PLOS.WorkInProgress" localSheetId="11">#REF!</definedName>
    <definedName name="PLOS.WorkInProgress" localSheetId="10">#REF!</definedName>
    <definedName name="PLOS.WorkInProgress" localSheetId="16">#REF!</definedName>
    <definedName name="PLOS.WorkInProgress">#REF!</definedName>
    <definedName name="PLPC.NonResOtherCompany" localSheetId="8">#REF!</definedName>
    <definedName name="PLPC.NonResOtherCompany" localSheetId="11">#REF!</definedName>
    <definedName name="PLPC.NonResOtherCompany" localSheetId="10">#REF!</definedName>
    <definedName name="PLPC.NonResOtherCompany" localSheetId="16">#REF!</definedName>
    <definedName name="PLPC.NonResOtherCompany">#REF!</definedName>
    <definedName name="PLPC.Others" localSheetId="8">#REF!</definedName>
    <definedName name="PLPC.Others" localSheetId="11">#REF!</definedName>
    <definedName name="PLPC.Others" localSheetId="10">#REF!</definedName>
    <definedName name="PLPC.Others" localSheetId="16">#REF!</definedName>
    <definedName name="PLPC.Others">#REF!</definedName>
    <definedName name="PLPC.Total" localSheetId="8">#REF!</definedName>
    <definedName name="PLPC.Total" localSheetId="11">#REF!</definedName>
    <definedName name="PLPC.Total" localSheetId="10">#REF!</definedName>
    <definedName name="PLPC.Total" localSheetId="16">#REF!</definedName>
    <definedName name="PLPC.Total">#REF!</definedName>
    <definedName name="PLRateEx.Cess" localSheetId="8">#REF!</definedName>
    <definedName name="PLRateEx.Cess" localSheetId="11">#REF!</definedName>
    <definedName name="PLRateEx.Cess" localSheetId="10">#REF!</definedName>
    <definedName name="PLRateEx.Cess" localSheetId="16">#REF!</definedName>
    <definedName name="PLRateEx.Cess">#REF!</definedName>
    <definedName name="PLRateEx.OthDutyTaxCess" localSheetId="8">#REF!</definedName>
    <definedName name="PLRateEx.OthDutyTaxCess" localSheetId="11">#REF!</definedName>
    <definedName name="PLRateEx.OthDutyTaxCess" localSheetId="10">#REF!</definedName>
    <definedName name="PLRateEx.OthDutyTaxCess" localSheetId="16">#REF!</definedName>
    <definedName name="PLRateEx.OthDutyTaxCess">#REF!</definedName>
    <definedName name="PLRateEx.ServiceTax" localSheetId="8">#REF!</definedName>
    <definedName name="PLRateEx.ServiceTax" localSheetId="11">#REF!</definedName>
    <definedName name="PLRateEx.ServiceTax" localSheetId="10">#REF!</definedName>
    <definedName name="PLRateEx.ServiceTax" localSheetId="16">#REF!</definedName>
    <definedName name="PLRateEx.ServiceTax">#REF!</definedName>
    <definedName name="PLRateEx.TotExciseCustomsVAT" localSheetId="8">#REF!</definedName>
    <definedName name="PLRateEx.TotExciseCustomsVAT" localSheetId="11">#REF!</definedName>
    <definedName name="PLRateEx.TotExciseCustomsVAT" localSheetId="10">#REF!</definedName>
    <definedName name="PLRateEx.TotExciseCustomsVAT" localSheetId="16">#REF!</definedName>
    <definedName name="PLRateEx.TotExciseCustomsVAT">#REF!</definedName>
    <definedName name="PLRateEx.UnionExciseDuty" localSheetId="8">#REF!</definedName>
    <definedName name="PLRateEx.UnionExciseDuty" localSheetId="11">#REF!</definedName>
    <definedName name="PLRateEx.UnionExciseDuty" localSheetId="10">#REF!</definedName>
    <definedName name="PLRateEx.UnionExciseDuty" localSheetId="16">#REF!</definedName>
    <definedName name="PLRateEx.UnionExciseDuty">#REF!</definedName>
    <definedName name="PLRateEx.VATorSaleTax" localSheetId="8">#REF!</definedName>
    <definedName name="PLRateEx.VATorSaleTax" localSheetId="11">#REF!</definedName>
    <definedName name="PLRateEx.VATorSaleTax" localSheetId="10">#REF!</definedName>
    <definedName name="PLRateEx.VATorSaleTax" localSheetId="16">#REF!</definedName>
    <definedName name="PLRateEx.VATorSaleTax">#REF!</definedName>
    <definedName name="PLRY.NonResOtherCompany" localSheetId="8">#REF!</definedName>
    <definedName name="PLRY.NonResOtherCompany" localSheetId="11">#REF!</definedName>
    <definedName name="PLRY.NonResOtherCompany" localSheetId="10">#REF!</definedName>
    <definedName name="PLRY.NonResOtherCompany" localSheetId="16">#REF!</definedName>
    <definedName name="PLRY.NonResOtherCompany">#REF!</definedName>
    <definedName name="PLRY.Others" localSheetId="8">#REF!</definedName>
    <definedName name="PLRY.Others" localSheetId="11">#REF!</definedName>
    <definedName name="PLRY.Others" localSheetId="10">#REF!</definedName>
    <definedName name="PLRY.Others" localSheetId="16">#REF!</definedName>
    <definedName name="PLRY.Others">#REF!</definedName>
    <definedName name="PLRY.Total" localSheetId="8">#REF!</definedName>
    <definedName name="PLRY.Total" localSheetId="11">#REF!</definedName>
    <definedName name="PLRY.Total" localSheetId="10">#REF!</definedName>
    <definedName name="PLRY.Total" localSheetId="16">#REF!</definedName>
    <definedName name="PLRY.Total">#REF!</definedName>
    <definedName name="PortugueseCode">[1]DropDownValues!$D$72:$D$74</definedName>
    <definedName name="_xlnm.Print_Area" localSheetId="5">'2401'!$A$1:$E$71</definedName>
    <definedName name="_xlnm.Print_Area" localSheetId="6">'2402'!$A$1:$E$70</definedName>
    <definedName name="_xlnm.Print_Area" localSheetId="7">'2403'!$A$1:$F$72</definedName>
    <definedName name="_xlnm.Print_Area" localSheetId="8">'2404'!$A$1:$E$87</definedName>
    <definedName name="_xlnm.Print_Area" localSheetId="11">'2601'!$A$1:$E$36</definedName>
    <definedName name="_xlnm.Print_Area" localSheetId="13">'2601-'!$A$1:$E$33</definedName>
    <definedName name="_xlnm.Print_Area" localSheetId="14">'2602-'!$A$1:$F$47</definedName>
    <definedName name="_xlnm.Print_Area" localSheetId="15">'2603-'!$A$1:$E$30</definedName>
    <definedName name="_xlnm.Print_Area" localSheetId="17">'264'!$A$1:$H$16</definedName>
    <definedName name="_xlnm.Print_Area" localSheetId="9">'26Q '!$A$1:$E$15</definedName>
    <definedName name="_xlnm.Print_Area" localSheetId="16">'Adv Tax'!$A$1:$J$43</definedName>
    <definedName name="_xlnm.Print_Area" localSheetId="12">'DU-2 (2)'!$A$1:$E$96</definedName>
    <definedName name="_xlnm.Print_Area" localSheetId="18">'DU-4'!$A$1:$E$94</definedName>
    <definedName name="_xlnm.Print_Area" localSheetId="1">'DU-4 (2)'!$A$1:$E$97</definedName>
    <definedName name="_xlnm.Print_Area" localSheetId="0">'DU-6 (2)'!$A$1:$E$97</definedName>
    <definedName name="_xlnm.Print_Area" localSheetId="2">'DU-8 (2)'!$A$1:$E$97</definedName>
    <definedName name="_xlnm.Print_Area" localSheetId="3">Front!$A$1:$E$34</definedName>
    <definedName name="_xlnm.Print_Area" localSheetId="4">'Mock '!$A$1:$E$94</definedName>
    <definedName name="QDFinishrByProd.SaleQty">'[1]Quantitative Details'!$F$55:$F$74</definedName>
    <definedName name="QDRawMaterial.SaleQty">'[1]Quantitative Details'!$F$30:$F$49</definedName>
    <definedName name="QDTradingConcern.SaleQty">'[1]Quantitative Details'!$E$5:$E$23</definedName>
    <definedName name="Qtr_1">[1]IT!$S$24</definedName>
    <definedName name="Qtr_2">[1]IT!$S$23</definedName>
    <definedName name="Qtr_3">[1]IT!$S$22</definedName>
    <definedName name="Qtr_4">[1]IT!$S$21</definedName>
    <definedName name="Qtr_5">[1]IT!$S$20</definedName>
    <definedName name="QualifyingAmount80G">'[1]80G'!$R$2</definedName>
    <definedName name="qualifyingLimit">'[1]80G'!$Q$18</definedName>
    <definedName name="Raw_Material">[1]DropDownValues!$O$90:$O$93</definedName>
    <definedName name="ResiStatus">[1]DropDownValues!$D$66:$D$69</definedName>
    <definedName name="resStatus">'[1]Tax Calculated'!$B$21</definedName>
    <definedName name="ReturnFileUnderSection">[1]DropDownValues!$D$88:$D$98</definedName>
    <definedName name="rh.BusLossSetoff4">'[1]CYLA - BFLA'!$F$17</definedName>
    <definedName name="rh.HPlossCurYrSetoff4">'[1]CYLA - BFLA'!$E$17</definedName>
    <definedName name="rh.IncOfCurYrAfterSetOffBFLosses6">'[1]CYLA - BFLA'!$H$36</definedName>
    <definedName name="rh.IncOfCurYrUnderThatHead4">'[1]CYLA - BFLA'!$D$17</definedName>
    <definedName name="rh.IncOfCurYrUndHeadFromCYLA6">'[1]CYLA - BFLA'!$D$36</definedName>
    <definedName name="rh.OthSrcLossNoRaceHorseSetoff4">'[1]CYLA - BFLA'!$G$17</definedName>
    <definedName name="S5A_AmtTDSDeductedBP">'[1]Sch 5A'!$I$6</definedName>
    <definedName name="S5A_AmtTDSDeductedCG">'[1]Sch 5A'!$I$7</definedName>
    <definedName name="S5A_AmtTDSDeductedHP">'[1]Sch 5A'!$I$5</definedName>
    <definedName name="S5A_AmtTDSDeductedOS">'[1]Sch 5A'!$I$8</definedName>
    <definedName name="S5A_BusHeadIncome">'[1]Sch 5A'!$H$6</definedName>
    <definedName name="S5A_CapGainHeadIncome">'[1]Sch 5A'!$H$7</definedName>
    <definedName name="S5A_HPHeadIncome">'[1]Sch 5A'!$H$5</definedName>
    <definedName name="S5A_IncRecvdUndHeadBP">'[1]Sch 5A'!$G$6</definedName>
    <definedName name="S5A_IncRecvdUndHeadCG">'[1]Sch 5A'!$G$7</definedName>
    <definedName name="S5A_IncRecvdUndHeadHP">'[1]Sch 5A'!$G$5</definedName>
    <definedName name="S5A_IncRecvdUndHeadOS">'[1]Sch 5A'!$G$8</definedName>
    <definedName name="S5A_OtherSourcesHeadIncome">'[1]Sch 5A'!$H$8</definedName>
    <definedName name="S5A_TDSApprndOfSpouseBP">'[1]Sch 5A'!$J$6</definedName>
    <definedName name="S5A_TDSApprndOfSpouseCG">'[1]Sch 5A'!$J$7</definedName>
    <definedName name="S5A_TDSApprndOfSpouseHP">'[1]Sch 5A'!$J$5</definedName>
    <definedName name="S5A_TDSApprndOfSpouseOS">'[1]Sch 5A'!$J$8</definedName>
    <definedName name="SAL.TotIncUnderHeadSalaries1">'[1]Schedule S'!$J$16</definedName>
    <definedName name="salary.HPlossCurYrSetoff1">'[1]CYLA - BFLA'!$E$6</definedName>
    <definedName name="salary.IncOfCurYrAfterSetOffBFLosses">'[1]CYLA - BFLA'!$H$25</definedName>
    <definedName name="salary.IncOfCurYrUnderThatHead1">'[1]CYLA - BFLA'!$D$6</definedName>
    <definedName name="salary.OthSrcLossNoRaceHorseSetoff1">'[1]CYLA - BFLA'!$G$6</definedName>
    <definedName name="scvia.Section80C">'[1]VI-A'!$G$3</definedName>
    <definedName name="scvia.Section80C_Calc">'[1]VI-A'!$I$3</definedName>
    <definedName name="scvia.Section80CCC">'[1]VI-A'!$G$4</definedName>
    <definedName name="scvia.Section80CCC_Calc">'[1]VI-A'!$I$4</definedName>
    <definedName name="scvia.Section80CCD">'[1]VI-A'!$G$7</definedName>
    <definedName name="scvia.Section80CCD_SE">'[1]VI-A'!$G$5</definedName>
    <definedName name="scvia.Section80CCD1B_SE">'[1]VI-A'!$G$6</definedName>
    <definedName name="scvia.Section80CCG">'[1]VI-A'!$G$8</definedName>
    <definedName name="scvia.Section80D">'[1]VI-A'!$G$10</definedName>
    <definedName name="scvia.Section80DD">'[1]VI-A'!$G$11</definedName>
    <definedName name="scvia.Section80DDB">'[1]VI-A'!$G$12</definedName>
    <definedName name="scvia.Section80E">'[1]VI-A'!$G$13</definedName>
    <definedName name="scvia.Section80EE">'[1]VI-A'!$G$14</definedName>
    <definedName name="scvia.Section80GG">'[1]VI-A'!$G$16</definedName>
    <definedName name="scvia.Section80GGC">'[1]VI-A'!$G$18</definedName>
    <definedName name="scvia.Section80GGC_Calc">'[1]VI-A'!$I$18</definedName>
    <definedName name="scvia.Section80IA_Calc">'[1]VI-A'!$I$21</definedName>
    <definedName name="scvia.Section80IAB">'[1]VI-A'!$G$22</definedName>
    <definedName name="scvia.Section80IAB_Calc">'[1]VI-A'!$I$22</definedName>
    <definedName name="scvia.Section80IB_Calc">'[1]VI-A'!$I$23</definedName>
    <definedName name="scvia.Section80IBA">'[1]VI-A'!$G$24</definedName>
    <definedName name="scvia.Section80IBA_Calc">'[1]VI-A'!$I$24</definedName>
    <definedName name="scvia.Section80IC">'[1]VI-A'!$G$25</definedName>
    <definedName name="scvia.Section80IC_Calc">'[1]VI-A'!$I$25</definedName>
    <definedName name="scvia.Section80ID">'[1]VI-A'!$G$26</definedName>
    <definedName name="scvia.Section80ID_Calc">'[1]VI-A'!$I$26</definedName>
    <definedName name="scvia.Section80JJA">'[1]VI-A'!$G$27</definedName>
    <definedName name="scvia.Section80JJA_Calc">'[1]VI-A'!$I$27</definedName>
    <definedName name="scvia.Section80JJAA">'[1]VI-A'!$G$28</definedName>
    <definedName name="scvia.Section80JJAA_Calc">'[1]VI-A'!$I$28</definedName>
    <definedName name="scvia.Section80QQB">'[1]VI-A'!$G$29</definedName>
    <definedName name="scvia.Section80QQB_Calc">'[1]VI-A'!$I$29</definedName>
    <definedName name="scvia.Section80RRB">'[1]VI-A'!$G$30</definedName>
    <definedName name="scvia.Section80RRB_Calc">'[1]VI-A'!$I$30</definedName>
    <definedName name="scvia.Section80TTA">'[1]VI-A'!$G$33</definedName>
    <definedName name="scvia.Section80U">'[1]VI-A'!$G$34</definedName>
    <definedName name="scvia.TotPartBchapterVIA">'[1]VI-A'!$G$19</definedName>
    <definedName name="scvia.TotPartBchapterVIA_Calc">'[1]VI-A'!$I$19</definedName>
    <definedName name="scvia.TotPartCAandDchapterVIA">'[1]VI-A'!$G$35</definedName>
    <definedName name="scvia.TotPartCAandDchapterVIA_Calc">'[1]VI-A'!$I$35</definedName>
    <definedName name="scvia.TotPartCchapterVIA">'[1]VI-A'!$G$31</definedName>
    <definedName name="scvia.TotPartCchapterVIA_Calc">'[1]VI-A'!$I$31</definedName>
    <definedName name="Section_AmountLtcgB10">[1]CG!$V$257:$V$258</definedName>
    <definedName name="Section_AmountStcgA8">[1]CG!$V$83:$V$84</definedName>
    <definedName name="Section_code">[1]DropDownValues!$D$105:$D$122</definedName>
    <definedName name="Section_CodeSLtcgB10">[1]CG!$U$257:$U$258</definedName>
    <definedName name="Section_CodeStcgA8">[1]CG!$U$83:$U$84</definedName>
    <definedName name="section234A">'[1]Tax Calculated'!$B$15</definedName>
    <definedName name="SELECT80D">'[1]VI-A'!$D$10</definedName>
    <definedName name="Selection80D">[1]DropDownValues!$BE$2:$BE$9</definedName>
    <definedName name="SEZA10.DedFromUndertaking">'[1]10A'!$G$4:$G$5</definedName>
    <definedName name="SEZA10.TotalDedUs10A" localSheetId="8">'[1]10A'!#REF!</definedName>
    <definedName name="SEZA10.TotalDedUs10A" localSheetId="11">'[1]10A'!#REF!</definedName>
    <definedName name="SEZA10.TotalDedUs10A" localSheetId="10">'[1]10A'!#REF!</definedName>
    <definedName name="SEZA10.TotalDedUs10A" localSheetId="16">'[1]10A'!#REF!</definedName>
    <definedName name="SEZA10.TotalDedUs10A">'[1]10A'!#REF!</definedName>
    <definedName name="SEZA10.TotalDedUs10Sub">'[1]10A'!$G$6</definedName>
    <definedName name="Sheet1.115H">'[1]PART A - General'!$X$27</definedName>
    <definedName name="sheet1.AuditedSection">'[1]PART A - General'!$D$49:$D$55</definedName>
    <definedName name="sheet1.DOB">'[1]PART A - General'!$AK$11</definedName>
    <definedName name="sheet1.FirstName">'[1]PART A - General'!$C$6</definedName>
    <definedName name="sheet1.LiableSec44ABflg">'[1]PART A - General'!$AM$36</definedName>
    <definedName name="sheet1.LiableSec92Eflg">'[1]PART A - General'!$N$45</definedName>
    <definedName name="sheet1.MiddleName">'[1]PART A - General'!$M$6</definedName>
    <definedName name="sheet1.OrigRetFiledDate">'[1]PART A - General'!$AK$20</definedName>
    <definedName name="sheet1.PAN">'[1]PART A - General'!$AJ$6</definedName>
    <definedName name="sheet1.ResidentialStatus1">'[1]PART A - General'!$AN$23</definedName>
    <definedName name="sheet1.ReturnFileSec1">'[1]PART A - General'!$AC$18</definedName>
    <definedName name="sheet1.Status">'[1]PART A - General'!$AJ$8</definedName>
    <definedName name="sheet1.SurNameOrOrgName">'[1]PART A - General'!$U$6</definedName>
    <definedName name="sheet10.Inc115BBF">[1]BP!$G$11</definedName>
    <definedName name="sheet10.NetPLFromSpecBus">[1]BP!$G$4</definedName>
    <definedName name="sheet10.NetPLFromSpecifiedBus">[1]BP!$G$5</definedName>
    <definedName name="sheet10.ProfBfrTaxPL">[1]BP!$I$3</definedName>
    <definedName name="sheet11.AdjustedPLOthThanSpecBus">[1]BP!$I$32</definedName>
    <definedName name="sheet11.DeemIncUs3380HHD80IA">[1]BP!$G$46</definedName>
    <definedName name="sheet11.DepreciationDebPLCosAct">[1]BP!$I$33</definedName>
    <definedName name="sheet11.PLAftAdjDedBusOthThanSpec">[1]BP!$I$71</definedName>
    <definedName name="sheet11.Section44AD">[1]BP!$G$73</definedName>
    <definedName name="sheet11.Section44ADA">[1]BP!$G$74</definedName>
    <definedName name="sheet11.Section44AE">[1]BP!$G$75</definedName>
    <definedName name="sheet11.Section44B">[1]BP!$G$76</definedName>
    <definedName name="Sheet11.Section44BB">[1]BP!$G$77</definedName>
    <definedName name="sheet11.Section44BBA">[1]BP!$G$78</definedName>
    <definedName name="sheet11.TotDeprAllowITAct">[1]BP!$I$37</definedName>
    <definedName name="sheet12.AdditionUs28to44DA">[1]BP!$I$96</definedName>
    <definedName name="sheet12.AddSec2844DA">[1]BP!$I$101</definedName>
    <definedName name="sheet12.AdjustedPLFrmSpecifiedBus">[1]BP!$I$107</definedName>
    <definedName name="sheet12.AdjustedPLFrmSpecuBus">[1]BP!$I$98</definedName>
    <definedName name="sheet12.BusLossSetoffa">[1]BP!$G$118</definedName>
    <definedName name="sheet12.BusLossSetoffb">[1]BP!$G$119</definedName>
    <definedName name="sheet12.DedSec2844DA">[1]BP!$I$102</definedName>
    <definedName name="sheet12.DeductUs28to44DA">[1]BP!$I$97</definedName>
    <definedName name="sheet12.DeductUs35AD">[1]BP!$I$104</definedName>
    <definedName name="sheet12.FirstSchTAct">[1]BP!$G$83</definedName>
    <definedName name="sheet12.IncOfCurYrAfterSetOffa">[1]BP!$I$118</definedName>
    <definedName name="sheet12.IncOfCurYrAfterSetOffb">[1]BP!$I$119</definedName>
    <definedName name="sheet12.IncOfCurYrUnderThatHeada">[1]BP!$E$118</definedName>
    <definedName name="sheet12.IncOfCurYrUnderThatHeadb">[1]BP!$E$119</definedName>
    <definedName name="sheet12.LossSetOffOnBusLoss">[1]BP!$G$117</definedName>
    <definedName name="sheet12.NetPLBusOthThanSpec7A7B7C">[1]BP!$I$93</definedName>
    <definedName name="sheet12.NetPLFrmSpecBus">[1]BP!$I$95</definedName>
    <definedName name="sheet12.NetPLFrmSpecifiedBus">[1]BP!$I$100</definedName>
    <definedName name="sheet12.ProfLossFromSpecifiedBus">[1]BP!$I$103</definedName>
    <definedName name="sheet12.Section44BBB">[1]BP!$G$79</definedName>
    <definedName name="sheet12.Section44D">[1]BP!$G$80</definedName>
    <definedName name="sheet12.Section44DA">[1]BP!$G$81</definedName>
    <definedName name="sheet12.TotDeemedProfitBusUs">[1]BP!$I$84</definedName>
    <definedName name="sheet12.TotLossSetOffOnBus">[1]BP!$G$120</definedName>
    <definedName name="sheet16.BalBusLossAftSetoff">'[1]CYLA - BFLA'!$F$19</definedName>
    <definedName name="sheet16.BalHPlossCurYrAftSetoff">'[1]CYLA - BFLA'!$E$19</definedName>
    <definedName name="sheet16.TotAllUs35cl4Setoff">'[1]CYLA - BFLA'!$G$37</definedName>
    <definedName name="sheet16.TotBFLossSetoff">'[1]CYLA - BFLA'!$E$37</definedName>
    <definedName name="sheet16.TotBusLossSetoff">'[1]CYLA - BFLA'!$F$18</definedName>
    <definedName name="sheet16.TotHPlossCurYrSetoff">'[1]CYLA - BFLA'!$E$18</definedName>
    <definedName name="sheet16.TotOthSrcLossNoRaceHorseSetoff">'[1]CYLA - BFLA'!$G$18</definedName>
    <definedName name="sheet16.TotUnabsorbedDeprSetoff">'[1]CYLA - BFLA'!$F$37</definedName>
    <definedName name="sheet2.Depreciation">'[1]Part A - BS'!$H$28</definedName>
    <definedName name="sheet2.GrossBlock">'[1]Part A - BS'!$H$27</definedName>
    <definedName name="Sheet20.ExpenditureOnAgriculture">[1]EI!$G$6</definedName>
    <definedName name="Sheet20.NetAgriculturalIncome">[1]EI!$H$8</definedName>
    <definedName name="Sheet20.scei.DividendInc">[1]EI!$H$3</definedName>
    <definedName name="Sheet20.scei.InterestInc">[1]EI!$H$2</definedName>
    <definedName name="Sheet20.scei.LTCGWhereSTTPaid">[1]EI!$H$4</definedName>
    <definedName name="Sheet20.scei.NetAgriIncOrOthrIncRule7">[1]EI!$G$5</definedName>
    <definedName name="Sheet20.scei.Others">[1]EI!$H$10</definedName>
    <definedName name="Sheet20.UnabsorbedAgriculturalloss">[1]EI!$G$7</definedName>
    <definedName name="sheet3.TotCurrAssetLoanAdv">'[1]Part A - BS'!$J$63</definedName>
    <definedName name="sheet3.TotCurrLiabilitiesProvision">'[1]Part A - BS'!$J$77</definedName>
    <definedName name="sheet6.TotAmtDisallUs36">'[1]Part A - OI'!$J$35</definedName>
    <definedName name="sheet6.TotAmtDisallUs37">'[1]Part A - OI'!$J$46</definedName>
    <definedName name="sheet7.AmtDisallUs40PyNowAll">'[1]Part A - OI'!$J$58</definedName>
    <definedName name="sheet7.TotAmtDisallUs40">'[1]Part A - OI'!$J$57</definedName>
    <definedName name="sheet7.TotAmtDisallUs40A">'[1]Part A - OI'!$J$65</definedName>
    <definedName name="sheet7.TotAmtUs43b">'[1]Part A - OI'!$J$74</definedName>
    <definedName name="sheet7.TotAmtUs43b1">'[1]Part A - OI'!$J$83</definedName>
    <definedName name="Sheet8b.AggregateIncome">'[1]Part B - TI TTI'!$J$40</definedName>
    <definedName name="Sheet8b.BalanceAfterSetoffLosses">'[1]Part B - TI TTI'!$J$28</definedName>
    <definedName name="Sheet8b.BroughtFwdLossesSetoff">'[1]Part B - TI TTI'!$J$29</definedName>
    <definedName name="Sheet8b.CurrentYearLoss">'[1]Part B - TI TTI'!$J$27</definedName>
    <definedName name="Sheet8b.DeductionsUnder10Aor10AA">'[1]Part B - TI TTI'!$J$32</definedName>
    <definedName name="Sheet8b.DeductionsUnderScheduleVIA">'[1]Part B - TI TTI'!$J$36</definedName>
    <definedName name="Sheet8b.GrossTotalIncome">'[1]Part B - TI TTI'!$J$30</definedName>
    <definedName name="Sheet8b.IncChargeableTaxSplRates">'[1]Part B - TI TTI'!$J$31</definedName>
    <definedName name="Sheet8b.IncChargeTaxSplRate111A112">'[1]Part B - TI TTI'!$J$38</definedName>
    <definedName name="Sheet8b.IncomeFromHP">'[1]Part B - TI TTI'!$J$3</definedName>
    <definedName name="Sheet8b.LongTerm">'[1]Part B - TI TTI'!$H$19</definedName>
    <definedName name="Sheet8b.NetAgricultureIncomeOrOtherIncomeForRate">'[1]Part B - TI TTI'!$J$39</definedName>
    <definedName name="Sheet8b.PartBchapterVIA">'[1]Part B - TI TTI'!$H$34</definedName>
    <definedName name="Sheet8b.PartCchapterVIA">'[1]Part B - TI TTI'!$H$35</definedName>
    <definedName name="Sheet8b.ProfGainSpecifiedBus">'[1]Part B - TI TTI'!$H$7</definedName>
    <definedName name="Sheet8b.Salaries">'[1]Part B - TI TTI'!$J$2</definedName>
    <definedName name="Sheet8b.TotalCapGains">'[1]Part B - TI TTI'!$J$20</definedName>
    <definedName name="Sheet8b.TotalIncome">'[1]Part B - TI TTI'!$J$37</definedName>
    <definedName name="Sheet8b.TotalShortTerm">'[1]Part B - TI TTI'!$H$15</definedName>
    <definedName name="Sheet8b.TotalTI">'[1]Part B - TI TTI'!$J$26</definedName>
    <definedName name="Sheet8b.TotIncFromOS">'[1]Part B - TI TTI'!$J$25</definedName>
    <definedName name="Sheet8b.TotProfBusGain">'[1]Part B - TI TTI'!$J$9</definedName>
    <definedName name="Sheet9.AdvanceTax">'[1]Part B - TI TTI'!$H$80</definedName>
    <definedName name="Sheet9.AggregateTaxInterestLiability">'[1]Part B - TI TTI'!$J$78</definedName>
    <definedName name="sheet9.AssesseeVerName">'[1]Part B - TI TTI'!$F$111</definedName>
    <definedName name="Sheet9.BalTaxPayable">'[1]Part B - TI TTI'!$J$57</definedName>
    <definedName name="Sheet9.BalTaxPayable1">'[1]Part B - TI TTI'!$J$85</definedName>
    <definedName name="sheet9.CreditUS115JD">'[1]Part B - TI TTI'!$J$65</definedName>
    <definedName name="sheet9.Date">'[1]Part B - TI TTI'!$H$116</definedName>
    <definedName name="sheet9.deemeds">'[1]Part B - TI TTI'!$J$45</definedName>
    <definedName name="Sheet9.EducationCess">'[1]Part B - TI TTI'!$J$62</definedName>
    <definedName name="sheet9.EducationCess_DI">'[1]Part B - TI TTI'!$J$46</definedName>
    <definedName name="sheet9.FatherName">'[1]Part B - TI TTI'!$I$111</definedName>
    <definedName name="Sheet9.FTflag" localSheetId="8">'[1]Part B - TI TTI'!#REF!</definedName>
    <definedName name="Sheet9.FTflag" localSheetId="11">'[1]Part B - TI TTI'!#REF!</definedName>
    <definedName name="Sheet9.FTflag" localSheetId="10">'[1]Part B - TI TTI'!#REF!</definedName>
    <definedName name="Sheet9.FTflag" localSheetId="16">'[1]Part B - TI TTI'!#REF!</definedName>
    <definedName name="Sheet9.FTflag">'[1]Part B - TI TTI'!#REF!</definedName>
    <definedName name="Sheet9.GrossTaxLiability">'[1]Part B - TI TTI'!$J$63</definedName>
    <definedName name="sheet9.GrossTaxPayable">'[1]Part B - TI TTI'!$J$64</definedName>
    <definedName name="Sheet9.NetTaxLiability">'[1]Part B - TI TTI'!$J$72</definedName>
    <definedName name="sheet9.PAN">'[1]Part B - TI TTI'!$F$116</definedName>
    <definedName name="sheet9.RebateOnAgriInc">'[1]Part B - TI TTI'!$H$51</definedName>
    <definedName name="Sheet9.RebateUs88E">'[1]Part B - TI TTI'!$J$56</definedName>
    <definedName name="Sheet9.Section89">'[1]Part B - TI TTI'!$H$68</definedName>
    <definedName name="Sheet9.Surcharge_i">'[1]Part B - TI TTI'!$H$59</definedName>
    <definedName name="Sheet9.Surcharge_ii">'[1]Part B - TI TTI'!$H$60</definedName>
    <definedName name="Sheet9.SurchargeOnTaxPayable">'[1]Part B - TI TTI'!$J$61</definedName>
    <definedName name="sheet9.TaxAtSpecialRates">'[1]Part B - TI TTI'!$H$50</definedName>
    <definedName name="sheet9.TaxDeemedTISec115JC">'[1]Part B - TI TTI'!$J$44</definedName>
    <definedName name="sheet9.TaxPayableOnTotInc">'[1]Part B - TI TTI'!$J$52</definedName>
    <definedName name="sheet9.TaxPayAfterCreditUs115JD">'[1]Part B - TI TTI'!$J$66</definedName>
    <definedName name="Sheet9.TCS">'[1]Part B - TI TTI'!$H$82</definedName>
    <definedName name="Sheet9.TDS">'[1]Part B - TI TTI'!$H$81</definedName>
    <definedName name="Sheet9.TotalIntrstPay">'[1]Part B - TI TTI'!$J$77</definedName>
    <definedName name="sheet9.TotalTax_DI">'[1]Part B - TI TTI'!$J$47</definedName>
    <definedName name="Sheet9.TotalTaxesPaid">'[1]Part B - TI TTI'!$J$84</definedName>
    <definedName name="Sheet9.TotTaxRelief">'[1]Part B - TI TTI'!$J$71</definedName>
    <definedName name="SI.SplRateInc">'[1]SPI - SI - IF'!$E$16:$E$51</definedName>
    <definedName name="SI.SplRateIncCalc">'[1]SPI - SI - IF'!$F$16:$F$51</definedName>
    <definedName name="SI.SplRateIncTax">'[1]SPI - SI - IF'!$G$16:$G$51</definedName>
    <definedName name="SI.TotSplRateIncTax">'[1]SPI - SI - IF'!$G$52</definedName>
    <definedName name="SI_111">'[1]SPI - SI - IF'!$E$16</definedName>
    <definedName name="SI_111_taxableInc">'[1]SPI - SI - IF'!$F$16</definedName>
    <definedName name="SI_115BBC">'[1]SPI - SI - IF'!$E$43</definedName>
    <definedName name="SI_115BBE">'[1]SPI - SI - IF'!$G$45</definedName>
    <definedName name="SI_115Ea">'[1]SPI - SI - IF'!$E$49</definedName>
    <definedName name="SPI.AmtIncluded">'[1]SPI - SI - IF'!$G$4:$G$9</definedName>
    <definedName name="splRateInc115BB">'[1]SPI - SI - IF'!$E$41</definedName>
    <definedName name="splRateInc1A">'[1]SPI - SI - IF'!$E$18</definedName>
    <definedName name="splRateInc21">'[1]SPI - SI - IF'!$E$20</definedName>
    <definedName name="splRateInc22">'[1]SPI - SI - IF'!$E$21</definedName>
    <definedName name="SRCamt">[1]OS!$R$17:$R$20</definedName>
    <definedName name="State">[1]DropDownValues!$D$11:$D$48</definedName>
    <definedName name="States">'[3]DropDown List'!$B$2:$B$39</definedName>
    <definedName name="STCG.A1ai_FullConsideration">[1]CG!$O$4</definedName>
    <definedName name="STCG.A1aii_PropertyValuation">[1]CG!$O$5</definedName>
    <definedName name="STCG.A1aiii_FullConsideration50C">[1]CG!$O$6</definedName>
    <definedName name="STCG.A1bi_AquisitCost">[1]CG!$O$8</definedName>
    <definedName name="STCG.A1bii_ImproveCost">[1]CG!$O$9</definedName>
    <definedName name="STCG.A1biii_ExpOnTrans">[1]CG!$O$10</definedName>
    <definedName name="STCG.A1biv_TotalDedn">[1]CG!$O$11</definedName>
    <definedName name="STCG.A1c_BalanceCG">[1]CG!$O$12</definedName>
    <definedName name="STCG.A1d_ExemptionGrandTotal">[1]CG!$O$17</definedName>
    <definedName name="STCG.A1di_ExemptionAmount">[1]CG!$O$13</definedName>
    <definedName name="STCG.A1dii_ExemptionAmount">[1]CG!$O$14</definedName>
    <definedName name="STCG.A1diii_ExemptionAmount">[1]CG!$O$15</definedName>
    <definedName name="STCG.A1div_ExemptionAmount">[1]CG!$O$16</definedName>
    <definedName name="STCG.A1e_CapgainonAssets">[1]CG!$Q$18</definedName>
    <definedName name="STCG.A20ia_FullConsideration">[1]CG!$O$20</definedName>
    <definedName name="STCG.A20ib_NetWorthOfDivision">[1]CG!$O$21</definedName>
    <definedName name="STCG.A20ic_CapgainonAssets">[1]CG!$Q$22</definedName>
    <definedName name="STCG.A2ia_FullConsideration">[1]CG!$O$24</definedName>
    <definedName name="STCG.A2ibi_AquisitCost">[1]CG!$O$26</definedName>
    <definedName name="STCG.A2ibii_ImproveCost">[1]CG!$O$27</definedName>
    <definedName name="STCG.A2ibiii_ExpOnTrans">[1]CG!$O$28</definedName>
    <definedName name="STCG.A2ibiv_TotalDedn">[1]CG!$O$29</definedName>
    <definedName name="STCG.A2id_LossSec94of7Or94of8">[1]CG!$O$31</definedName>
    <definedName name="STCG.A2ie_CapgainonAssets">[1]CG!$Q$32</definedName>
    <definedName name="STCG.A2iia_FullConsideration">[1]CG!$O$34</definedName>
    <definedName name="STCG.A2iibi_AquisitCost">[1]CG!$O$36</definedName>
    <definedName name="STCG.A2iibii_ImproveCost">[1]CG!$O$37</definedName>
    <definedName name="STCG.A2iibiii_ExpOnTrans">[1]CG!$O$38</definedName>
    <definedName name="STCG.A2iibiv_TotalDedn">[1]CG!$O$39</definedName>
    <definedName name="STCG.A2iic_BalanceCG">[1]CG!$O$40</definedName>
    <definedName name="STCG.A2iid_LossSec94of7Or94of8">[1]CG!$O$41</definedName>
    <definedName name="STCG.A2iie_CapgainonAssets">[1]CG!$Q$42</definedName>
    <definedName name="STCG.A3a_NRItaxSTTPaid">[1]CG!$Q$44</definedName>
    <definedName name="STCG.A3b_NRItaxSTTNotPaid">[1]CG!$Q$45</definedName>
    <definedName name="STCG.A4e_CapgainonAssets">[1]CG!$Q$55</definedName>
    <definedName name="STCG.A5a_FullConsideration">[1]CG!$O$57</definedName>
    <definedName name="STCG.A5bi_AquisitCost">[1]CG!$O$59</definedName>
    <definedName name="STCG.A5bii_ImproveCost">[1]CG!$O$60</definedName>
    <definedName name="STCG.A5biii_ExpOnTrans">[1]CG!$O$61</definedName>
    <definedName name="STCG.A5biv_TotalDedn">[1]CG!$O$62</definedName>
    <definedName name="STCG.A5c_BalanceCG">[1]CG!$O$63</definedName>
    <definedName name="STCG.A5d_LossSec94of7Or94of8">[1]CG!$O$64</definedName>
    <definedName name="STCG.A5e_CapgainonAssets">[1]CG!$Q$70</definedName>
    <definedName name="STCG.A5e_ExemptionGrandTotal">[1]CG!$O$69</definedName>
    <definedName name="STCG.A5ei_ExemptionAmount">[1]CG!$O$66</definedName>
    <definedName name="STCG.A5eii_ExemptionAmount">[1]CG!$O$67</definedName>
    <definedName name="STCG.A5eiii_ExemptionAmount">[1]CG!$O$68</definedName>
    <definedName name="STCG.A6_AmountDeemedOth">[1]CG!$O$78</definedName>
    <definedName name="STCG.A7_AmtDeemed">[1]CG!$Q$79</definedName>
    <definedName name="STCG.A7_AmtNotUsed_1">[1]CG!$J$75:$J$75</definedName>
    <definedName name="STCG.A7_AmtNotUsed_2">[1]CG!$J$76</definedName>
    <definedName name="STCG.A7_TotalSTCG">[1]CG!$Q$94</definedName>
    <definedName name="STCG.A8_DeemedStcgOnAssets">[1]CG!$O$65</definedName>
    <definedName name="STCG.A8_StcgAmt">[1]CG!$J$83:$J$84</definedName>
    <definedName name="STCG.A8_StcgDTAA">[1]CG!$Q$86</definedName>
    <definedName name="stcg.BFlossPrevYrUndSameHeadSetoff3">'[1]CYLA - BFLA'!$E$30</definedName>
    <definedName name="stcg.BFlossPrevYrUndSameHeadSetoff3a">'[1]CYLA - BFLA'!$E$31</definedName>
    <definedName name="stcg.BFlossPrevYrUndSameHeadSetoff3b">'[1]CYLA - BFLA'!$E$32</definedName>
    <definedName name="stcg.BusLossSetoff1">'[1]CYLA - BFLA'!$F$11</definedName>
    <definedName name="stcg.BusLossSetoff1a">'[1]CYLA - BFLA'!$F$12</definedName>
    <definedName name="stcg.BusLossSetoff1b">'[1]CYLA - BFLA'!$F$13</definedName>
    <definedName name="stcg.HPlossCurYrSetoff1">'[1]CYLA - BFLA'!$E$11</definedName>
    <definedName name="stcg.HPlossCurYrSetoff1a">'[1]CYLA - BFLA'!$E$12</definedName>
    <definedName name="stcg.HPlossCurYrSetoff1b">'[1]CYLA - BFLA'!$E$13</definedName>
    <definedName name="stcg.IncOfCurYrAfterSetOffBFLosses3a">'[1]CYLA - BFLA'!$H$31</definedName>
    <definedName name="stcg.IncOfCurYrAfterSetOffBFLosses3b">'[1]CYLA - BFLA'!$H$32</definedName>
    <definedName name="stcg.IncOfCurYrUnderThatHead1">'[1]CYLA - BFLA'!$D$11</definedName>
    <definedName name="stcg.IncOfCurYrUnderThatHead1a">'[1]CYLA - BFLA'!$D$12</definedName>
    <definedName name="stcg.IncOfCurYrUnderThatHead1b">'[1]CYLA - BFLA'!$D$13</definedName>
    <definedName name="stcg.IncOfCurYrUndHeadFromCYLA3">'[1]CYLA - BFLA'!$D$30</definedName>
    <definedName name="stcg.IncOfCurYrUndHeadFromCYLA3a">'[1]CYLA - BFLA'!$D$31</definedName>
    <definedName name="stcg.IncOfCurYrUndHeadFromCYLA3b">'[1]CYLA - BFLA'!$D$32</definedName>
    <definedName name="stcg.OthSrcLossNoRaceHorseSetoff1">'[1]CYLA - BFLA'!$G$11</definedName>
    <definedName name="stcg.OthSrcLossNoRaceHorseSetoff1a">'[1]CYLA - BFLA'!$G$12</definedName>
    <definedName name="stcg.OthSrcLossNoRaceHorseSetoff1b">'[1]CYLA - BFLA'!$G$13</definedName>
    <definedName name="STCG_Dropdown">[1]DropDownValues!$AW$2:$AW$11</definedName>
    <definedName name="STCG_DTAA_A1e">[1]CG!$Z$83</definedName>
    <definedName name="STCG_DTAA_A2c">[1]CG!$AB$83</definedName>
    <definedName name="STCG_DTAA_A3ie">[1]CG!$AD$83</definedName>
    <definedName name="STCG_DTAA_A3iie">[1]CG!$AF$83</definedName>
    <definedName name="STCG_DTAA_A4a">[1]CG!$Z$84</definedName>
    <definedName name="STCG_DTAA_A4b">[1]CG!$AB$84</definedName>
    <definedName name="STCG_DTAA_A5e">[1]CG!$AF$84</definedName>
    <definedName name="STCG_DTAA_A6f">[1]CG!$AH$83</definedName>
    <definedName name="STCG_DTAA_A7">[1]CG!$AH$84</definedName>
    <definedName name="STCG_SectionCodes">[1]CG!$W$4:$W$13</definedName>
    <definedName name="STCG_SectionValues">[1]CG!$X$4:$X$13</definedName>
    <definedName name="Surcharge_i">'[1]Tax Calculated'!$G$205</definedName>
    <definedName name="Surcharge_ii">'[1]Tax Calculated'!$G$206</definedName>
    <definedName name="surchargeOnAboveCrore_temp">'[1]Part B - TI TTI'!$Q$64</definedName>
    <definedName name="SurchargeUsed44AD">'[1]Tax Calculated'!$B$114</definedName>
    <definedName name="systemDate">'[1]Tax Calculated'!$B$10</definedName>
    <definedName name="taxableInc115BB">'[1]SPI - SI - IF'!$F$41</definedName>
    <definedName name="taxableInc1A">'[1]SPI - SI - IF'!$F$18</definedName>
    <definedName name="taxableInc21">'[1]SPI - SI - IF'!$F$20</definedName>
    <definedName name="taxableInc22">'[1]SPI - SI - IF'!$F$21</definedName>
    <definedName name="TaxableIncome">[1]Sheet1!$D$8</definedName>
    <definedName name="taxAtSpecialRates_2g">'[1]Part B - TI TTI'!$Q$78</definedName>
    <definedName name="taxOnCutOffInc">'[1]Part B - TI TTI'!$Q$47</definedName>
    <definedName name="taxOnTotInc">'[1]Part B - TI TTI'!$Q$46</definedName>
    <definedName name="taxPayerStatus">'[1]Tax Calculated'!$B$20</definedName>
    <definedName name="TCS.AmtTCSClaimedThisYear">[1]TDS!$H$30:$H$33</definedName>
    <definedName name="TDS1.IncChrgSal">[1]TDS!$E$5:$E$8</definedName>
    <definedName name="TDS1.TotalTDSSal">[1]TDS!$F$5:$F$8</definedName>
    <definedName name="TDS2.AmtClaimedOnOwnHands">[1]TDS!$I$17:$I$20</definedName>
    <definedName name="TDS3.AmtClaimedOnOwnHands">[1]TDS!$I$42:$I$45</definedName>
    <definedName name="temp111A_exmp">'[1]SPI - SI - IF'!$Q$26</definedName>
    <definedName name="temp112_exmp">'[1]SPI - SI - IF'!$Q$25</definedName>
    <definedName name="temp112pro_exmp">'[1]SPI - SI - IF'!$Q$27</definedName>
    <definedName name="TempAfterSpecSetoff">[1]BP!$N$117</definedName>
    <definedName name="TempBussLoss">[1]BP!$N$116</definedName>
    <definedName name="tempSurcharge">'[1]Part B - TI TTI'!$Q$50</definedName>
    <definedName name="TN.Flag">[1]IT!$R$3</definedName>
    <definedName name="Tot_Inc_Without_80GG">'[1]VI-A'!$T$23</definedName>
    <definedName name="Total_234Cii">'[1]Tax Calculated'!$H$220</definedName>
    <definedName name="totalIncm">'[1]Tax Calculated'!$B$23</definedName>
    <definedName name="totalIncome_2g">'[1]Part B - TI TTI'!$Q$74</definedName>
    <definedName name="TotalPendingIncome">'[1]80G'!$AB$3</definedName>
    <definedName name="totInc__14_of_TI_2g">'[1]Part B - TI TTI'!$Q$72</definedName>
    <definedName name="totInc_temp">'[1]VI-A'!$X$34</definedName>
    <definedName name="totofbfloss.BusLossOthThanSpecLossCF8">[1]CFL!$F$12</definedName>
    <definedName name="totofbfloss.HPLossCF8">[1]CFL!$E$12</definedName>
    <definedName name="totofbfloss.LossFrmSpecBusCF8">[1]CFL!$G$12</definedName>
    <definedName name="totofbfloss.LossFrmSpecifiedBusCF8">[1]CFL!$H$12</definedName>
    <definedName name="totofbfloss.LTCGLossCF8">[1]CFL!$J$12</definedName>
    <definedName name="totofbfloss.OthSrcLossRaceHorseCF8">[1]CFL!$L$12</definedName>
    <definedName name="totofbfloss.STCGLossCF8">[1]CFL!$I$12</definedName>
    <definedName name="TR_ReliefClaimedUsSection">[1]TR_FA!$G$5:$G$253</definedName>
    <definedName name="TR_TaxPaidOutsideIndia">[1]TR_FA!$E$5:$E$253</definedName>
    <definedName name="TR_TaxReliefOutsideIndia">[1]TR_FA!$F$5:$F$253</definedName>
    <definedName name="TR_TaxReliefOutsideIndiaDTAA">[1]TR_FA!$H$257</definedName>
    <definedName name="TR_TaxReliefOutsideIndiaNotDTAA">[1]TR_FA!$H$258</definedName>
    <definedName name="TR_TotalTaxReliefOutsideIndia">[1]TR_FA!$F$255</definedName>
    <definedName name="trasactionAct">[1]DropDownValues!$D$60:$D$62</definedName>
    <definedName name="UD.Balance">'[1]Unabsorbed Depreciation'!$E$6:$E$13</definedName>
    <definedName name="UD.BF">'[1]Unabsorbed Depreciation'!$C$6:$C$13</definedName>
    <definedName name="UD.Setoff">'[1]Unabsorbed Depreciation'!$D$6:$D$13</definedName>
    <definedName name="UD.TotSetoff">'[1]Unabsorbed Depreciation'!$D$14</definedName>
    <definedName name="UD2.Balance">'[1]Unabsorbed Depreciation'!$H$6:$H$13</definedName>
    <definedName name="UD2.BF">'[1]Unabsorbed Depreciation'!$F$6:$F$13</definedName>
    <definedName name="UD2.Setoff">'[1]Unabsorbed Depreciation'!$G$6:$G$13</definedName>
    <definedName name="UDCY.Balance">'[1]Unabsorbed Depreciation'!$E$5</definedName>
    <definedName name="UDCY2.Balance">'[1]Unabsorbed Depreciation'!$H$5</definedName>
    <definedName name="Unit">[1]DropDownValues!$S$3:$S$26</definedName>
    <definedName name="VIASumWithout80G80GG">'[1]80G'!$Q$23</definedName>
    <definedName name="YesNoCode">[1]DropDownValues!$D$77:$D$79</definedName>
    <definedName name="yr1999.BusLossOthThanSpecLossCF">[1]CFL!$F$4</definedName>
    <definedName name="yr1999.HPLossCF">[1]CFL!$E$4</definedName>
    <definedName name="yr1999.LTCGLossCF">[1]CFL!$J$4</definedName>
    <definedName name="yr1999.STCGLossCF">[1]CFL!$I$4</definedName>
    <definedName name="yr2003.LossFrmSpecBusCF4">[1]CFL!$G$8</definedName>
    <definedName name="yr2003.OthSrcLossRaceHorseCF4">[1]CFL!$L$8</definedName>
    <definedName name="yr2007.BusLossOthThanSpecLossCF10">[1]CFL!$F$14</definedName>
    <definedName name="yr2007.HPLossCF10">[1]CFL!$E$14</definedName>
    <definedName name="yr2007.LossFrmSpecBusCF10">[1]CFL!$G$14</definedName>
    <definedName name="yr2007.LossFrmSpecifiedBusCF10">[1]CFL!$H$14</definedName>
    <definedName name="yr2007.LTCGLossCF10">[1]CFL!$J$14</definedName>
    <definedName name="yr2007.OthSrcLossRaceHorseCF10">[1]CFL!$L$14</definedName>
    <definedName name="yr2007.STCGLossCF10">[1]CFL!$I$14</definedName>
  </definedNames>
  <calcPr calcId="152511"/>
</workbook>
</file>

<file path=xl/calcChain.xml><?xml version="1.0" encoding="utf-8"?>
<calcChain xmlns="http://schemas.openxmlformats.org/spreadsheetml/2006/main">
  <c r="G41" i="41" l="1"/>
  <c r="B40" i="41" l="1"/>
  <c r="G22" i="41"/>
  <c r="H23" i="41" s="1"/>
  <c r="I23" i="41" s="1"/>
  <c r="I36" i="41"/>
  <c r="F26" i="41"/>
  <c r="G15" i="41"/>
  <c r="H16" i="41" s="1"/>
  <c r="I16" i="41" s="1"/>
  <c r="I11" i="41"/>
  <c r="H8" i="41"/>
  <c r="I8" i="41" s="1"/>
  <c r="G5" i="41"/>
  <c r="H5" i="41" s="1"/>
  <c r="I5" i="41" s="1"/>
  <c r="H19" i="41" l="1"/>
  <c r="E31" i="39"/>
  <c r="D31" i="39"/>
  <c r="C31" i="39"/>
  <c r="E24" i="41" l="1"/>
  <c r="I19" i="41"/>
  <c r="H24" i="41" l="1"/>
  <c r="E26" i="41"/>
  <c r="G26" i="41" s="1"/>
  <c r="G28" i="41" s="1"/>
  <c r="D59" i="38"/>
  <c r="E59" i="38"/>
  <c r="C59" i="38"/>
  <c r="B85" i="38"/>
  <c r="B80" i="38"/>
  <c r="B75" i="38"/>
  <c r="A85" i="38"/>
  <c r="A80" i="38"/>
  <c r="A75" i="38"/>
  <c r="D47" i="38"/>
  <c r="E47" i="38"/>
  <c r="C47" i="38"/>
  <c r="E31" i="38"/>
  <c r="E30" i="38" s="1"/>
  <c r="D31" i="38"/>
  <c r="D37" i="38" s="1"/>
  <c r="C31" i="38"/>
  <c r="C37" i="38" s="1"/>
  <c r="E28" i="38"/>
  <c r="D28" i="38"/>
  <c r="C28" i="38"/>
  <c r="D74" i="38"/>
  <c r="D73" i="38"/>
  <c r="A74" i="38"/>
  <c r="A73" i="38"/>
  <c r="A72" i="38"/>
  <c r="E51" i="38"/>
  <c r="E63" i="38" s="1"/>
  <c r="E65" i="38" s="1"/>
  <c r="D51" i="38"/>
  <c r="D63" i="38" s="1"/>
  <c r="D65" i="38" s="1"/>
  <c r="C51" i="38"/>
  <c r="C63" i="38" s="1"/>
  <c r="E49" i="38"/>
  <c r="D49" i="38"/>
  <c r="C49" i="38"/>
  <c r="H30" i="41" l="1"/>
  <c r="I24" i="41"/>
  <c r="G29" i="41"/>
  <c r="H29" i="41" s="1"/>
  <c r="D30" i="38"/>
  <c r="C30" i="38"/>
  <c r="C38" i="38" s="1"/>
  <c r="E37" i="38"/>
  <c r="E50" i="38"/>
  <c r="E52" i="38" s="1"/>
  <c r="C50" i="38"/>
  <c r="C64" i="38" s="1"/>
  <c r="C65" i="38" s="1"/>
  <c r="D50" i="38"/>
  <c r="D52" i="38" s="1"/>
  <c r="I29" i="41" l="1"/>
  <c r="H31" i="41"/>
  <c r="C52" i="38"/>
  <c r="C55" i="38" s="1"/>
  <c r="C57" i="38" s="1"/>
  <c r="C66" i="38" s="1"/>
  <c r="C67" i="38" s="1"/>
  <c r="C72" i="38" s="1"/>
  <c r="E55" i="38"/>
  <c r="E57" i="38" s="1"/>
  <c r="E66" i="38" s="1"/>
  <c r="B74" i="38"/>
  <c r="D55" i="38"/>
  <c r="D57" i="38" s="1"/>
  <c r="D66" i="38" s="1"/>
  <c r="D67" i="38" s="1"/>
  <c r="C73" i="38" s="1"/>
  <c r="B73" i="38"/>
  <c r="E67" i="38" l="1"/>
  <c r="C74" i="38" s="1"/>
  <c r="H32" i="41"/>
  <c r="H33" i="41" s="1"/>
  <c r="H35" i="41" s="1"/>
  <c r="H37" i="41" s="1"/>
  <c r="G42" i="41" s="1"/>
  <c r="B72" i="38"/>
  <c r="B77" i="38" s="1"/>
  <c r="B82" i="38" s="1"/>
  <c r="D69" i="38"/>
  <c r="D70" i="38" s="1"/>
  <c r="E69" i="38"/>
  <c r="C68" i="38"/>
  <c r="B79" i="38"/>
  <c r="B84" i="38" s="1"/>
  <c r="B78" i="38"/>
  <c r="B83" i="38" s="1"/>
  <c r="A79" i="38"/>
  <c r="A84" i="38" s="1"/>
  <c r="A78" i="38"/>
  <c r="A83" i="38" s="1"/>
  <c r="A77" i="38"/>
  <c r="A82" i="38" s="1"/>
  <c r="D25" i="38"/>
  <c r="F47" i="41" l="1"/>
  <c r="G47" i="41" s="1"/>
  <c r="K47" i="41" s="1"/>
  <c r="F49" i="41"/>
  <c r="G49" i="41" s="1"/>
  <c r="K49" i="41" s="1"/>
  <c r="F46" i="41"/>
  <c r="G46" i="41" s="1"/>
  <c r="K46" i="41" s="1"/>
  <c r="F48" i="41"/>
  <c r="G48" i="41"/>
  <c r="K48" i="41" s="1"/>
  <c r="H42" i="41"/>
  <c r="I42" i="41" s="1"/>
  <c r="I37" i="41"/>
  <c r="I32" i="41"/>
  <c r="E73" i="38"/>
  <c r="G73" i="38" s="1"/>
  <c r="E70" i="38"/>
  <c r="E74" i="38"/>
  <c r="G74" i="38" s="1"/>
  <c r="C69" i="38"/>
  <c r="D72" i="38"/>
  <c r="E66" i="30"/>
  <c r="D66" i="30"/>
  <c r="C66" i="30"/>
  <c r="K50" i="41" l="1"/>
  <c r="H43" i="41"/>
  <c r="C70" i="38"/>
  <c r="E72" i="38"/>
  <c r="G72" i="38" s="1"/>
  <c r="G75" i="38" s="1"/>
  <c r="D79" i="38"/>
  <c r="D84" i="38" s="1"/>
  <c r="D78" i="38"/>
  <c r="D83" i="38" s="1"/>
  <c r="C79" i="38"/>
  <c r="C84" i="38" s="1"/>
  <c r="C78" i="38"/>
  <c r="C83" i="38" s="1"/>
  <c r="D77" i="38"/>
  <c r="E50" i="30"/>
  <c r="I43" i="41" l="1"/>
  <c r="B43" i="41"/>
  <c r="E79" i="38"/>
  <c r="E84" i="38" s="1"/>
  <c r="E78" i="38"/>
  <c r="E83" i="38" s="1"/>
  <c r="D75" i="38"/>
  <c r="C77" i="38"/>
  <c r="C82" i="38" s="1"/>
  <c r="C85" i="38" s="1"/>
  <c r="C75" i="38"/>
  <c r="D82" i="38"/>
  <c r="D85" i="38" s="1"/>
  <c r="D80" i="38"/>
  <c r="C80" i="38"/>
  <c r="E77" i="38"/>
  <c r="E75" i="38"/>
  <c r="F64" i="30"/>
  <c r="E64" i="30"/>
  <c r="C64" i="30"/>
  <c r="B64" i="30"/>
  <c r="E24" i="30"/>
  <c r="D43" i="30"/>
  <c r="E82" i="38" l="1"/>
  <c r="E85" i="38" s="1"/>
  <c r="E80" i="38"/>
  <c r="C47" i="30"/>
  <c r="C41" i="30"/>
  <c r="E44" i="30"/>
  <c r="E42" i="30"/>
  <c r="D42" i="30"/>
  <c r="C42" i="30"/>
  <c r="E47" i="30"/>
  <c r="B57" i="27" l="1"/>
  <c r="B56" i="27"/>
  <c r="B55" i="27"/>
  <c r="D41" i="27"/>
  <c r="E41" i="27"/>
  <c r="C41" i="27"/>
  <c r="D34" i="25" l="1"/>
  <c r="E42" i="27"/>
  <c r="D42" i="27"/>
  <c r="C42" i="27"/>
  <c r="C32" i="25" l="1"/>
  <c r="D32" i="25"/>
  <c r="E7" i="33" l="1"/>
  <c r="D7" i="33"/>
  <c r="C7" i="33"/>
  <c r="E22" i="32"/>
  <c r="C22" i="32"/>
  <c r="B22" i="32"/>
  <c r="E49" i="30" l="1"/>
  <c r="D50" i="30"/>
  <c r="D49" i="30"/>
  <c r="C50" i="30"/>
  <c r="C49" i="30"/>
  <c r="E28" i="21" l="1"/>
  <c r="D28" i="21"/>
  <c r="B58" i="31"/>
  <c r="B63" i="31" s="1"/>
  <c r="B68" i="31" s="1"/>
  <c r="B57" i="31"/>
  <c r="B62" i="31" s="1"/>
  <c r="B67" i="31" s="1"/>
  <c r="E47" i="31"/>
  <c r="D48" i="31"/>
  <c r="D47" i="31"/>
  <c r="C48" i="31"/>
  <c r="C47" i="31"/>
  <c r="D43" i="31"/>
  <c r="E43" i="31" s="1"/>
  <c r="E42" i="31"/>
  <c r="D42" i="31"/>
  <c r="C29" i="31"/>
  <c r="B56" i="31" s="1"/>
  <c r="B61" i="31" s="1"/>
  <c r="B66" i="31" s="1"/>
  <c r="B69" i="31"/>
  <c r="A69" i="31"/>
  <c r="B64" i="31"/>
  <c r="A64" i="31"/>
  <c r="B59" i="31"/>
  <c r="A59" i="31"/>
  <c r="E48" i="31"/>
  <c r="E45" i="31"/>
  <c r="D45" i="31"/>
  <c r="C45" i="31"/>
  <c r="E44" i="31"/>
  <c r="D44" i="31"/>
  <c r="C44" i="31"/>
  <c r="E41" i="31"/>
  <c r="A58" i="31" s="1"/>
  <c r="A63" i="31" s="1"/>
  <c r="A68" i="31" s="1"/>
  <c r="D41" i="31"/>
  <c r="A57" i="31" s="1"/>
  <c r="A62" i="31" s="1"/>
  <c r="A67" i="31" s="1"/>
  <c r="D26" i="31"/>
  <c r="E26" i="31" s="1"/>
  <c r="C41" i="31"/>
  <c r="A56" i="31" s="1"/>
  <c r="A61" i="31" s="1"/>
  <c r="A66" i="31" s="1"/>
  <c r="C42" i="31" l="1"/>
  <c r="C46" i="31" s="1"/>
  <c r="C49" i="31" s="1"/>
  <c r="C50" i="31" s="1"/>
  <c r="C56" i="31" s="1"/>
  <c r="E46" i="31"/>
  <c r="E49" i="31" s="1"/>
  <c r="E50" i="31" s="1"/>
  <c r="E51" i="31" s="1"/>
  <c r="D46" i="31"/>
  <c r="B60" i="30"/>
  <c r="B58" i="30"/>
  <c r="C58" i="31" l="1"/>
  <c r="C63" i="31" s="1"/>
  <c r="C68" i="31" s="1"/>
  <c r="D49" i="31"/>
  <c r="D50" i="31" s="1"/>
  <c r="E53" i="31"/>
  <c r="C53" i="31"/>
  <c r="C61" i="31"/>
  <c r="C66" i="31" s="1"/>
  <c r="B71" i="30"/>
  <c r="A71" i="30"/>
  <c r="B66" i="30"/>
  <c r="A66" i="30"/>
  <c r="B61" i="30"/>
  <c r="A61" i="30"/>
  <c r="B65" i="30"/>
  <c r="B70" i="30" s="1"/>
  <c r="B69" i="30"/>
  <c r="B63" i="30"/>
  <c r="B68" i="30" s="1"/>
  <c r="E46" i="30"/>
  <c r="D46" i="30"/>
  <c r="C46" i="30"/>
  <c r="E41" i="30"/>
  <c r="A60" i="30" s="1"/>
  <c r="A65" i="30" s="1"/>
  <c r="A70" i="30" s="1"/>
  <c r="D41" i="30"/>
  <c r="A59" i="30" s="1"/>
  <c r="A64" i="30" s="1"/>
  <c r="A69" i="30" s="1"/>
  <c r="A58" i="30"/>
  <c r="A63" i="30" s="1"/>
  <c r="A68" i="30" s="1"/>
  <c r="D53" i="31" l="1"/>
  <c r="D57" i="31" s="1"/>
  <c r="D62" i="31" s="1"/>
  <c r="D67" i="31" s="1"/>
  <c r="C57" i="31"/>
  <c r="D58" i="31"/>
  <c r="D63" i="31" s="1"/>
  <c r="D68" i="31" s="1"/>
  <c r="D56" i="31"/>
  <c r="D61" i="31" s="1"/>
  <c r="D66" i="31" s="1"/>
  <c r="E54" i="31"/>
  <c r="C54" i="31"/>
  <c r="E48" i="30"/>
  <c r="C48" i="30"/>
  <c r="C51" i="30" s="1"/>
  <c r="D48" i="30"/>
  <c r="D54" i="31" l="1"/>
  <c r="E57" i="31"/>
  <c r="E62" i="31" s="1"/>
  <c r="E67" i="31" s="1"/>
  <c r="D59" i="31"/>
  <c r="D64" i="31" s="1"/>
  <c r="D69" i="31" s="1"/>
  <c r="E58" i="31"/>
  <c r="E63" i="31" s="1"/>
  <c r="E68" i="31" s="1"/>
  <c r="D51" i="30"/>
  <c r="D52" i="30" s="1"/>
  <c r="E51" i="30"/>
  <c r="C52" i="30"/>
  <c r="C58" i="30" s="1"/>
  <c r="C63" i="30" s="1"/>
  <c r="C68" i="30" s="1"/>
  <c r="C59" i="31"/>
  <c r="C64" i="31" s="1"/>
  <c r="C69" i="31" s="1"/>
  <c r="C62" i="31"/>
  <c r="C67" i="31" s="1"/>
  <c r="E56" i="31"/>
  <c r="C69" i="30" l="1"/>
  <c r="E52" i="30"/>
  <c r="E53" i="30"/>
  <c r="E59" i="31"/>
  <c r="E64" i="31" s="1"/>
  <c r="E69" i="31" s="1"/>
  <c r="D55" i="30"/>
  <c r="C54" i="30"/>
  <c r="D58" i="30" s="1"/>
  <c r="D63" i="30" s="1"/>
  <c r="D68" i="30" s="1"/>
  <c r="E61" i="31"/>
  <c r="E66" i="31" s="1"/>
  <c r="D25" i="27"/>
  <c r="D56" i="30" l="1"/>
  <c r="C60" i="30"/>
  <c r="C65" i="30" s="1"/>
  <c r="C70" i="30" s="1"/>
  <c r="E55" i="30"/>
  <c r="E56" i="30" s="1"/>
  <c r="D61" i="30"/>
  <c r="D71" i="30" s="1"/>
  <c r="C55" i="30"/>
  <c r="E58" i="30" s="1"/>
  <c r="E29" i="28"/>
  <c r="D29" i="28"/>
  <c r="C29" i="28"/>
  <c r="B68" i="27"/>
  <c r="A68" i="27"/>
  <c r="B63" i="27"/>
  <c r="A63" i="27"/>
  <c r="B58" i="27"/>
  <c r="A58" i="27"/>
  <c r="E47" i="27"/>
  <c r="D47" i="27"/>
  <c r="C47" i="27"/>
  <c r="E46" i="27"/>
  <c r="D46" i="27"/>
  <c r="C46" i="27"/>
  <c r="E44" i="27"/>
  <c r="D44" i="27"/>
  <c r="C44" i="27"/>
  <c r="E43" i="27"/>
  <c r="D43" i="27"/>
  <c r="C43" i="27"/>
  <c r="A57" i="27"/>
  <c r="A62" i="27" s="1"/>
  <c r="A67" i="27" s="1"/>
  <c r="A56" i="27"/>
  <c r="A61" i="27" s="1"/>
  <c r="A66" i="27" s="1"/>
  <c r="A55" i="27"/>
  <c r="A60" i="27" s="1"/>
  <c r="A65" i="27" s="1"/>
  <c r="C61" i="30" l="1"/>
  <c r="C71" i="30" s="1"/>
  <c r="E60" i="30"/>
  <c r="F60" i="30" s="1"/>
  <c r="F65" i="30" s="1"/>
  <c r="E45" i="27"/>
  <c r="F59" i="30"/>
  <c r="F69" i="30" s="1"/>
  <c r="E69" i="30"/>
  <c r="E63" i="30"/>
  <c r="E68" i="30" s="1"/>
  <c r="F58" i="30"/>
  <c r="C56" i="30"/>
  <c r="E48" i="27"/>
  <c r="D45" i="27"/>
  <c r="D48" i="27" s="1"/>
  <c r="D49" i="27" s="1"/>
  <c r="C45" i="27"/>
  <c r="C48" i="27" s="1"/>
  <c r="C49" i="27" s="1"/>
  <c r="B61" i="27"/>
  <c r="B66" i="27" s="1"/>
  <c r="B62" i="27"/>
  <c r="E49" i="27"/>
  <c r="C34" i="25"/>
  <c r="F70" i="30" l="1"/>
  <c r="F71" i="30" s="1"/>
  <c r="F66" i="30"/>
  <c r="E65" i="30"/>
  <c r="E70" i="30" s="1"/>
  <c r="E61" i="30"/>
  <c r="E71" i="30" s="1"/>
  <c r="C52" i="27"/>
  <c r="D55" i="27" s="1"/>
  <c r="C55" i="27"/>
  <c r="D52" i="27"/>
  <c r="D56" i="27" s="1"/>
  <c r="D61" i="27" s="1"/>
  <c r="D66" i="27" s="1"/>
  <c r="C56" i="27"/>
  <c r="E52" i="27"/>
  <c r="D57" i="27" s="1"/>
  <c r="D62" i="27" s="1"/>
  <c r="C57" i="27"/>
  <c r="F61" i="30"/>
  <c r="F63" i="30"/>
  <c r="F68" i="30" s="1"/>
  <c r="B60" i="27"/>
  <c r="B65" i="27" s="1"/>
  <c r="A96" i="23"/>
  <c r="E95" i="23"/>
  <c r="D95" i="23"/>
  <c r="C95" i="23"/>
  <c r="A95" i="23"/>
  <c r="E94" i="23"/>
  <c r="D94" i="23"/>
  <c r="C94" i="23"/>
  <c r="E93" i="23"/>
  <c r="D93" i="23"/>
  <c r="C93" i="23"/>
  <c r="E91" i="23"/>
  <c r="E89" i="23"/>
  <c r="D89" i="23"/>
  <c r="D91" i="23" s="1"/>
  <c r="C89" i="23"/>
  <c r="C91" i="23" s="1"/>
  <c r="E88" i="23"/>
  <c r="D88" i="23"/>
  <c r="C88" i="23"/>
  <c r="D87" i="23"/>
  <c r="C87" i="23"/>
  <c r="D86" i="23"/>
  <c r="C86" i="23"/>
  <c r="E85" i="23"/>
  <c r="D85" i="23"/>
  <c r="C85" i="23"/>
  <c r="D84" i="23"/>
  <c r="C84" i="23"/>
  <c r="B83" i="23"/>
  <c r="A83" i="23"/>
  <c r="B78" i="23"/>
  <c r="A78" i="23"/>
  <c r="B73" i="23"/>
  <c r="A73" i="23"/>
  <c r="E62" i="23"/>
  <c r="D62" i="23"/>
  <c r="C62" i="23"/>
  <c r="E61" i="23"/>
  <c r="D61" i="23"/>
  <c r="C61" i="23"/>
  <c r="C60" i="23"/>
  <c r="C63" i="23" s="1"/>
  <c r="E59" i="23"/>
  <c r="D59" i="23"/>
  <c r="C59" i="23"/>
  <c r="E58" i="23"/>
  <c r="D58" i="23"/>
  <c r="C58" i="23"/>
  <c r="E57" i="23"/>
  <c r="E60" i="23" s="1"/>
  <c r="E63" i="23" s="1"/>
  <c r="D57" i="23"/>
  <c r="D60" i="23" s="1"/>
  <c r="D63" i="23" s="1"/>
  <c r="C57" i="23"/>
  <c r="E56" i="23"/>
  <c r="A72" i="23" s="1"/>
  <c r="A77" i="23" s="1"/>
  <c r="A82" i="23" s="1"/>
  <c r="D56" i="23"/>
  <c r="A71" i="23" s="1"/>
  <c r="A76" i="23" s="1"/>
  <c r="A81" i="23" s="1"/>
  <c r="C56" i="23"/>
  <c r="A70" i="23" s="1"/>
  <c r="A75" i="23" s="1"/>
  <c r="A80" i="23" s="1"/>
  <c r="E42" i="23"/>
  <c r="E84" i="23" s="1"/>
  <c r="C25" i="23"/>
  <c r="E45" i="23" s="1"/>
  <c r="E86" i="23" s="1"/>
  <c r="C24" i="23"/>
  <c r="E43" i="23" s="1"/>
  <c r="C23" i="23"/>
  <c r="C58" i="27" l="1"/>
  <c r="E53" i="27"/>
  <c r="D53" i="27"/>
  <c r="C53" i="27"/>
  <c r="D60" i="27"/>
  <c r="D58" i="27"/>
  <c r="E57" i="27"/>
  <c r="E62" i="27" s="1"/>
  <c r="C62" i="27"/>
  <c r="C60" i="27"/>
  <c r="E55" i="27"/>
  <c r="C61" i="27"/>
  <c r="C66" i="27" s="1"/>
  <c r="E56" i="27"/>
  <c r="E61" i="27" s="1"/>
  <c r="E66" i="27" s="1"/>
  <c r="B71" i="23"/>
  <c r="B76" i="23" s="1"/>
  <c r="B81" i="23" s="1"/>
  <c r="D64" i="23"/>
  <c r="C64" i="23"/>
  <c r="B70" i="23"/>
  <c r="B75" i="23" s="1"/>
  <c r="B80" i="23" s="1"/>
  <c r="E64" i="23"/>
  <c r="B72" i="23"/>
  <c r="B77" i="23" s="1"/>
  <c r="B82" i="23" s="1"/>
  <c r="C65" i="27" l="1"/>
  <c r="C68" i="27" s="1"/>
  <c r="C63" i="27"/>
  <c r="D65" i="27"/>
  <c r="D68" i="27" s="1"/>
  <c r="D63" i="27"/>
  <c r="E58" i="27"/>
  <c r="E60" i="27"/>
  <c r="C70" i="23"/>
  <c r="C67" i="23"/>
  <c r="D70" i="23" s="1"/>
  <c r="C68" i="23"/>
  <c r="D68" i="23"/>
  <c r="C71" i="23"/>
  <c r="D67" i="23"/>
  <c r="D71" i="23" s="1"/>
  <c r="D76" i="23" s="1"/>
  <c r="D81" i="23" s="1"/>
  <c r="E68" i="23"/>
  <c r="C72" i="23"/>
  <c r="E67" i="23"/>
  <c r="D72" i="23" s="1"/>
  <c r="D77" i="23" s="1"/>
  <c r="D82" i="23" s="1"/>
  <c r="E65" i="27" l="1"/>
  <c r="E68" i="27" s="1"/>
  <c r="E63" i="27"/>
  <c r="D73" i="23"/>
  <c r="D78" i="23" s="1"/>
  <c r="D83" i="23" s="1"/>
  <c r="D75" i="23"/>
  <c r="D80" i="23" s="1"/>
  <c r="E72" i="23"/>
  <c r="E77" i="23" s="1"/>
  <c r="E82" i="23" s="1"/>
  <c r="C77" i="23"/>
  <c r="C82" i="23" s="1"/>
  <c r="E71" i="23"/>
  <c r="E76" i="23" s="1"/>
  <c r="E81" i="23" s="1"/>
  <c r="C76" i="23"/>
  <c r="C81" i="23" s="1"/>
  <c r="C75" i="23"/>
  <c r="C80" i="23" s="1"/>
  <c r="C73" i="23"/>
  <c r="C78" i="23" s="1"/>
  <c r="C83" i="23" s="1"/>
  <c r="E70" i="23"/>
  <c r="E75" i="23" l="1"/>
  <c r="E80" i="23" s="1"/>
  <c r="E73" i="23"/>
  <c r="E78" i="23" s="1"/>
  <c r="E83" i="23" s="1"/>
  <c r="A92" i="13" l="1"/>
  <c r="A94" i="21" l="1"/>
  <c r="E93" i="21"/>
  <c r="D93" i="21"/>
  <c r="C93" i="21"/>
  <c r="A93" i="21"/>
  <c r="E92" i="21"/>
  <c r="D92" i="21"/>
  <c r="C92" i="21"/>
  <c r="E91" i="21"/>
  <c r="D91" i="21"/>
  <c r="C91" i="21"/>
  <c r="E88" i="21"/>
  <c r="E90" i="21" s="1"/>
  <c r="D88" i="21"/>
  <c r="D90" i="21" s="1"/>
  <c r="C88" i="21"/>
  <c r="C90" i="21" s="1"/>
  <c r="E87" i="21"/>
  <c r="D87" i="21"/>
  <c r="C87" i="21"/>
  <c r="D86" i="21"/>
  <c r="C86" i="21"/>
  <c r="E85" i="21"/>
  <c r="D85" i="21"/>
  <c r="C85" i="21"/>
  <c r="D84" i="21"/>
  <c r="C84" i="21"/>
  <c r="B83" i="21"/>
  <c r="A83" i="21"/>
  <c r="B78" i="21"/>
  <c r="A78" i="21"/>
  <c r="B73" i="21"/>
  <c r="A73" i="21"/>
  <c r="E62" i="21"/>
  <c r="D62" i="21"/>
  <c r="C62" i="21"/>
  <c r="E61" i="21"/>
  <c r="D61" i="21"/>
  <c r="C61" i="21"/>
  <c r="E59" i="21"/>
  <c r="D59" i="21"/>
  <c r="C59" i="21"/>
  <c r="E58" i="21"/>
  <c r="D58" i="21"/>
  <c r="C58" i="21"/>
  <c r="E57" i="21"/>
  <c r="D57" i="21"/>
  <c r="C57" i="21"/>
  <c r="E56" i="21"/>
  <c r="A72" i="21" s="1"/>
  <c r="A77" i="21" s="1"/>
  <c r="A82" i="21" s="1"/>
  <c r="D56" i="21"/>
  <c r="A71" i="21" s="1"/>
  <c r="A76" i="21" s="1"/>
  <c r="A81" i="21" s="1"/>
  <c r="C25" i="21"/>
  <c r="E44" i="21" s="1"/>
  <c r="E86" i="21" s="1"/>
  <c r="C24" i="21"/>
  <c r="E43" i="21" s="1"/>
  <c r="C23" i="21"/>
  <c r="E42" i="21" s="1"/>
  <c r="E84" i="21" s="1"/>
  <c r="D60" i="21" l="1"/>
  <c r="D63" i="21" s="1"/>
  <c r="B71" i="21" s="1"/>
  <c r="B76" i="21" s="1"/>
  <c r="B81" i="21" s="1"/>
  <c r="E60" i="21"/>
  <c r="E63" i="21" s="1"/>
  <c r="B72" i="21" s="1"/>
  <c r="B77" i="21" s="1"/>
  <c r="B82" i="21" s="1"/>
  <c r="C60" i="21"/>
  <c r="C63" i="21" s="1"/>
  <c r="B70" i="21" s="1"/>
  <c r="B75" i="21" s="1"/>
  <c r="B80" i="21" s="1"/>
  <c r="C56" i="21"/>
  <c r="A70" i="21" s="1"/>
  <c r="A75" i="21" s="1"/>
  <c r="A80" i="21" s="1"/>
  <c r="A97" i="20"/>
  <c r="E96" i="20"/>
  <c r="D96" i="20"/>
  <c r="C96" i="20"/>
  <c r="A96" i="20"/>
  <c r="E95" i="20"/>
  <c r="D95" i="20"/>
  <c r="C95" i="20"/>
  <c r="E94" i="20"/>
  <c r="D94" i="20"/>
  <c r="C94" i="20"/>
  <c r="D92" i="20"/>
  <c r="C92" i="20"/>
  <c r="E90" i="20"/>
  <c r="E92" i="20" s="1"/>
  <c r="D90" i="20"/>
  <c r="C90" i="20"/>
  <c r="E89" i="20"/>
  <c r="D89" i="20"/>
  <c r="C89" i="20"/>
  <c r="D88" i="20"/>
  <c r="C88" i="20"/>
  <c r="D87" i="20"/>
  <c r="C87" i="20"/>
  <c r="E86" i="20"/>
  <c r="D86" i="20"/>
  <c r="C86" i="20"/>
  <c r="D85" i="20"/>
  <c r="C85" i="20"/>
  <c r="B84" i="20"/>
  <c r="A84" i="20"/>
  <c r="B79" i="20"/>
  <c r="A79" i="20"/>
  <c r="B74" i="20"/>
  <c r="A74" i="20"/>
  <c r="E63" i="20"/>
  <c r="D63" i="20"/>
  <c r="C63" i="20"/>
  <c r="E62" i="20"/>
  <c r="D62" i="20"/>
  <c r="C62" i="20"/>
  <c r="D61" i="20"/>
  <c r="D64" i="20" s="1"/>
  <c r="E60" i="20"/>
  <c r="D60" i="20"/>
  <c r="C60" i="20"/>
  <c r="E59" i="20"/>
  <c r="D59" i="20"/>
  <c r="C59" i="20"/>
  <c r="E58" i="20"/>
  <c r="E61" i="20" s="1"/>
  <c r="E64" i="20" s="1"/>
  <c r="D58" i="20"/>
  <c r="C58" i="20"/>
  <c r="C61" i="20" s="1"/>
  <c r="C64" i="20" s="1"/>
  <c r="E57" i="20"/>
  <c r="A73" i="20" s="1"/>
  <c r="A78" i="20" s="1"/>
  <c r="A83" i="20" s="1"/>
  <c r="D57" i="20"/>
  <c r="A72" i="20" s="1"/>
  <c r="A77" i="20" s="1"/>
  <c r="A82" i="20" s="1"/>
  <c r="E43" i="20"/>
  <c r="E42" i="20"/>
  <c r="E85" i="20" s="1"/>
  <c r="C25" i="20"/>
  <c r="E45" i="20" s="1"/>
  <c r="E87" i="20" s="1"/>
  <c r="C24" i="20"/>
  <c r="C23" i="20"/>
  <c r="C57" i="20" s="1"/>
  <c r="A71" i="20" s="1"/>
  <c r="A76" i="20" s="1"/>
  <c r="A81" i="20" s="1"/>
  <c r="A97" i="19"/>
  <c r="E96" i="19"/>
  <c r="D96" i="19"/>
  <c r="A96" i="19"/>
  <c r="E95" i="19"/>
  <c r="D95" i="19"/>
  <c r="E94" i="19"/>
  <c r="D94" i="19"/>
  <c r="C94" i="19"/>
  <c r="D92" i="19"/>
  <c r="E90" i="19"/>
  <c r="E92" i="19" s="1"/>
  <c r="D90" i="19"/>
  <c r="C90" i="19"/>
  <c r="C92" i="19" s="1"/>
  <c r="E89" i="19"/>
  <c r="D89" i="19"/>
  <c r="C89" i="19"/>
  <c r="E88" i="19"/>
  <c r="D88" i="19"/>
  <c r="C88" i="19"/>
  <c r="D87" i="19"/>
  <c r="C87" i="19"/>
  <c r="E86" i="19"/>
  <c r="D86" i="19"/>
  <c r="C86" i="19"/>
  <c r="D85" i="19"/>
  <c r="C85" i="19"/>
  <c r="B84" i="19"/>
  <c r="A84" i="19"/>
  <c r="B79" i="19"/>
  <c r="A79" i="19"/>
  <c r="B74" i="19"/>
  <c r="A74" i="19"/>
  <c r="A72" i="19"/>
  <c r="A77" i="19" s="1"/>
  <c r="A82" i="19" s="1"/>
  <c r="E63" i="19"/>
  <c r="D63" i="19"/>
  <c r="C63" i="19"/>
  <c r="E62" i="19"/>
  <c r="D62" i="19"/>
  <c r="C62" i="19"/>
  <c r="C61" i="19"/>
  <c r="C64" i="19" s="1"/>
  <c r="E60" i="19"/>
  <c r="D60" i="19"/>
  <c r="C60" i="19"/>
  <c r="E59" i="19"/>
  <c r="E61" i="19" s="1"/>
  <c r="E64" i="19" s="1"/>
  <c r="D59" i="19"/>
  <c r="C59" i="19"/>
  <c r="E58" i="19"/>
  <c r="D58" i="19"/>
  <c r="D61" i="19" s="1"/>
  <c r="D64" i="19" s="1"/>
  <c r="C58" i="19"/>
  <c r="E57" i="19"/>
  <c r="A73" i="19" s="1"/>
  <c r="A78" i="19" s="1"/>
  <c r="A83" i="19" s="1"/>
  <c r="D57" i="19"/>
  <c r="C57" i="19"/>
  <c r="A71" i="19" s="1"/>
  <c r="A76" i="19" s="1"/>
  <c r="A81" i="19" s="1"/>
  <c r="E43" i="19"/>
  <c r="C25" i="19"/>
  <c r="E45" i="19" s="1"/>
  <c r="E87" i="19" s="1"/>
  <c r="C24" i="19"/>
  <c r="C23" i="19"/>
  <c r="E42" i="19" s="1"/>
  <c r="E85" i="19" s="1"/>
  <c r="A97" i="18"/>
  <c r="E96" i="18"/>
  <c r="D96" i="18"/>
  <c r="C96" i="18"/>
  <c r="A96" i="18"/>
  <c r="E95" i="18"/>
  <c r="D95" i="18"/>
  <c r="C95" i="18"/>
  <c r="E94" i="18"/>
  <c r="D94" i="18"/>
  <c r="C94" i="18"/>
  <c r="C92" i="18"/>
  <c r="E90" i="18"/>
  <c r="E92" i="18" s="1"/>
  <c r="D90" i="18"/>
  <c r="D92" i="18" s="1"/>
  <c r="C90" i="18"/>
  <c r="E89" i="18"/>
  <c r="D89" i="18"/>
  <c r="C89" i="18"/>
  <c r="E88" i="18"/>
  <c r="D88" i="18"/>
  <c r="C88" i="18"/>
  <c r="D87" i="18"/>
  <c r="C87" i="18"/>
  <c r="E86" i="18"/>
  <c r="D86" i="18"/>
  <c r="C86" i="18"/>
  <c r="D85" i="18"/>
  <c r="C85" i="18"/>
  <c r="B84" i="18"/>
  <c r="A84" i="18"/>
  <c r="B79" i="18"/>
  <c r="A79" i="18"/>
  <c r="B74" i="18"/>
  <c r="A74" i="18"/>
  <c r="A72" i="18"/>
  <c r="A77" i="18" s="1"/>
  <c r="A82" i="18" s="1"/>
  <c r="E63" i="18"/>
  <c r="D63" i="18"/>
  <c r="C63" i="18"/>
  <c r="E62" i="18"/>
  <c r="D62" i="18"/>
  <c r="C62" i="18"/>
  <c r="E61" i="18"/>
  <c r="E64" i="18" s="1"/>
  <c r="E60" i="18"/>
  <c r="D60" i="18"/>
  <c r="C60" i="18"/>
  <c r="E59" i="18"/>
  <c r="D59" i="18"/>
  <c r="C59" i="18"/>
  <c r="E58" i="18"/>
  <c r="D58" i="18"/>
  <c r="D61" i="18" s="1"/>
  <c r="D64" i="18" s="1"/>
  <c r="C58" i="18"/>
  <c r="C61" i="18" s="1"/>
  <c r="C64" i="18" s="1"/>
  <c r="E57" i="18"/>
  <c r="A73" i="18" s="1"/>
  <c r="A78" i="18" s="1"/>
  <c r="A83" i="18" s="1"/>
  <c r="D57" i="18"/>
  <c r="E45" i="18"/>
  <c r="E87" i="18" s="1"/>
  <c r="E43" i="18"/>
  <c r="C25" i="18"/>
  <c r="C24" i="18"/>
  <c r="C23" i="18"/>
  <c r="C57" i="18" s="1"/>
  <c r="A71" i="18" s="1"/>
  <c r="A76" i="18" s="1"/>
  <c r="A81" i="18" s="1"/>
  <c r="D64" i="21" l="1"/>
  <c r="D67" i="21" s="1"/>
  <c r="D71" i="21" s="1"/>
  <c r="D76" i="21" s="1"/>
  <c r="D81" i="21" s="1"/>
  <c r="C64" i="21"/>
  <c r="C70" i="21" s="1"/>
  <c r="E64" i="21"/>
  <c r="C72" i="21" s="1"/>
  <c r="B71" i="20"/>
  <c r="B76" i="20" s="1"/>
  <c r="B81" i="20" s="1"/>
  <c r="C65" i="20"/>
  <c r="B72" i="20"/>
  <c r="B77" i="20" s="1"/>
  <c r="B82" i="20" s="1"/>
  <c r="D65" i="20"/>
  <c r="B73" i="20"/>
  <c r="B78" i="20" s="1"/>
  <c r="B83" i="20" s="1"/>
  <c r="E65" i="20"/>
  <c r="D65" i="19"/>
  <c r="B72" i="19"/>
  <c r="B77" i="19" s="1"/>
  <c r="B82" i="19" s="1"/>
  <c r="E65" i="19"/>
  <c r="B73" i="19"/>
  <c r="B78" i="19" s="1"/>
  <c r="B83" i="19" s="1"/>
  <c r="B71" i="19"/>
  <c r="B76" i="19" s="1"/>
  <c r="B81" i="19" s="1"/>
  <c r="C65" i="19"/>
  <c r="B72" i="18"/>
  <c r="B77" i="18" s="1"/>
  <c r="B82" i="18" s="1"/>
  <c r="D65" i="18"/>
  <c r="B73" i="18"/>
  <c r="B78" i="18" s="1"/>
  <c r="B83" i="18" s="1"/>
  <c r="E65" i="18"/>
  <c r="C65" i="18"/>
  <c r="B71" i="18"/>
  <c r="B76" i="18" s="1"/>
  <c r="B81" i="18" s="1"/>
  <c r="E42" i="18"/>
  <c r="E85" i="18" s="1"/>
  <c r="F29" i="16"/>
  <c r="F18" i="16"/>
  <c r="C71" i="21" l="1"/>
  <c r="C76" i="21" s="1"/>
  <c r="C81" i="21" s="1"/>
  <c r="E67" i="21"/>
  <c r="D72" i="21" s="1"/>
  <c r="D77" i="21" s="1"/>
  <c r="D82" i="21" s="1"/>
  <c r="C67" i="21"/>
  <c r="D70" i="21" s="1"/>
  <c r="D75" i="21" s="1"/>
  <c r="D80" i="21" s="1"/>
  <c r="C75" i="21"/>
  <c r="C80" i="21" s="1"/>
  <c r="D68" i="21"/>
  <c r="C77" i="21"/>
  <c r="C82" i="21" s="1"/>
  <c r="C71" i="20"/>
  <c r="C68" i="20"/>
  <c r="D71" i="20" s="1"/>
  <c r="C69" i="20"/>
  <c r="C72" i="20"/>
  <c r="D68" i="20"/>
  <c r="D72" i="20" s="1"/>
  <c r="D77" i="20" s="1"/>
  <c r="D82" i="20" s="1"/>
  <c r="E68" i="20"/>
  <c r="D73" i="20" s="1"/>
  <c r="D78" i="20" s="1"/>
  <c r="D83" i="20" s="1"/>
  <c r="C73" i="20"/>
  <c r="C73" i="19"/>
  <c r="E68" i="19"/>
  <c r="D73" i="19" s="1"/>
  <c r="D78" i="19" s="1"/>
  <c r="D83" i="19" s="1"/>
  <c r="C71" i="19"/>
  <c r="C68" i="19"/>
  <c r="D71" i="19" s="1"/>
  <c r="C72" i="19"/>
  <c r="D68" i="19"/>
  <c r="D72" i="19" s="1"/>
  <c r="D77" i="19" s="1"/>
  <c r="D82" i="19" s="1"/>
  <c r="C72" i="18"/>
  <c r="D68" i="18"/>
  <c r="D72" i="18" s="1"/>
  <c r="D77" i="18" s="1"/>
  <c r="D82" i="18" s="1"/>
  <c r="D69" i="18"/>
  <c r="C71" i="18"/>
  <c r="C68" i="18"/>
  <c r="D71" i="18" s="1"/>
  <c r="C69" i="18"/>
  <c r="E69" i="18"/>
  <c r="C73" i="18"/>
  <c r="E68" i="18"/>
  <c r="D73" i="18" s="1"/>
  <c r="D78" i="18" s="1"/>
  <c r="D83" i="18" s="1"/>
  <c r="E71" i="21" l="1"/>
  <c r="E76" i="21" s="1"/>
  <c r="E81" i="21" s="1"/>
  <c r="E68" i="21"/>
  <c r="E72" i="21"/>
  <c r="E77" i="21" s="1"/>
  <c r="E82" i="21" s="1"/>
  <c r="C73" i="21"/>
  <c r="C78" i="21" s="1"/>
  <c r="C83" i="21" s="1"/>
  <c r="E70" i="21"/>
  <c r="C68" i="21"/>
  <c r="D73" i="21"/>
  <c r="D78" i="21" s="1"/>
  <c r="D83" i="21" s="1"/>
  <c r="D74" i="20"/>
  <c r="D79" i="20" s="1"/>
  <c r="D84" i="20" s="1"/>
  <c r="D76" i="20"/>
  <c r="D81" i="20" s="1"/>
  <c r="E73" i="20"/>
  <c r="E78" i="20" s="1"/>
  <c r="E83" i="20" s="1"/>
  <c r="C78" i="20"/>
  <c r="C83" i="20" s="1"/>
  <c r="C77" i="20"/>
  <c r="C82" i="20" s="1"/>
  <c r="E72" i="20"/>
  <c r="E77" i="20" s="1"/>
  <c r="E82" i="20" s="1"/>
  <c r="C76" i="20"/>
  <c r="C81" i="20" s="1"/>
  <c r="C74" i="20"/>
  <c r="C79" i="20" s="1"/>
  <c r="C84" i="20" s="1"/>
  <c r="E71" i="20"/>
  <c r="E69" i="20"/>
  <c r="D69" i="20"/>
  <c r="C69" i="19"/>
  <c r="C77" i="19"/>
  <c r="C82" i="19" s="1"/>
  <c r="E72" i="19"/>
  <c r="E77" i="19" s="1"/>
  <c r="E82" i="19" s="1"/>
  <c r="E69" i="19"/>
  <c r="D76" i="19"/>
  <c r="D81" i="19" s="1"/>
  <c r="D74" i="19"/>
  <c r="D79" i="19" s="1"/>
  <c r="D84" i="19" s="1"/>
  <c r="D69" i="19"/>
  <c r="C74" i="19"/>
  <c r="C79" i="19" s="1"/>
  <c r="C84" i="19" s="1"/>
  <c r="E71" i="19"/>
  <c r="C76" i="19"/>
  <c r="C81" i="19" s="1"/>
  <c r="C78" i="19"/>
  <c r="C83" i="19" s="1"/>
  <c r="E73" i="19"/>
  <c r="E78" i="19" s="1"/>
  <c r="E83" i="19" s="1"/>
  <c r="D76" i="18"/>
  <c r="D81" i="18" s="1"/>
  <c r="D74" i="18"/>
  <c r="D79" i="18" s="1"/>
  <c r="D84" i="18" s="1"/>
  <c r="C77" i="18"/>
  <c r="C82" i="18" s="1"/>
  <c r="E72" i="18"/>
  <c r="E77" i="18" s="1"/>
  <c r="E82" i="18" s="1"/>
  <c r="E73" i="18"/>
  <c r="E78" i="18" s="1"/>
  <c r="E83" i="18" s="1"/>
  <c r="C78" i="18"/>
  <c r="C83" i="18" s="1"/>
  <c r="C74" i="18"/>
  <c r="C79" i="18" s="1"/>
  <c r="C84" i="18" s="1"/>
  <c r="C76" i="18"/>
  <c r="C81" i="18" s="1"/>
  <c r="E71" i="18"/>
  <c r="D86" i="13"/>
  <c r="A94" i="13"/>
  <c r="E93" i="13"/>
  <c r="D93" i="13"/>
  <c r="C93" i="13"/>
  <c r="A93" i="13"/>
  <c r="E92" i="13"/>
  <c r="D92" i="13"/>
  <c r="C92" i="13"/>
  <c r="E91" i="13"/>
  <c r="D91" i="13"/>
  <c r="C91" i="13"/>
  <c r="E88" i="13"/>
  <c r="E90" i="13" s="1"/>
  <c r="D88" i="13"/>
  <c r="D90" i="13" s="1"/>
  <c r="C88" i="13"/>
  <c r="C90" i="13" s="1"/>
  <c r="E87" i="13"/>
  <c r="D87" i="13"/>
  <c r="C87" i="13"/>
  <c r="C86" i="13"/>
  <c r="E85" i="13"/>
  <c r="D85" i="13"/>
  <c r="C85" i="13"/>
  <c r="D84" i="13"/>
  <c r="C84" i="13"/>
  <c r="B83" i="13"/>
  <c r="A83" i="13"/>
  <c r="B78" i="13"/>
  <c r="A78" i="13"/>
  <c r="B73" i="13"/>
  <c r="A73" i="13"/>
  <c r="E62" i="13"/>
  <c r="D62" i="13"/>
  <c r="C62" i="13"/>
  <c r="E61" i="13"/>
  <c r="D61" i="13"/>
  <c r="C61" i="13"/>
  <c r="E59" i="13"/>
  <c r="D59" i="13"/>
  <c r="C59" i="13"/>
  <c r="E58" i="13"/>
  <c r="D58" i="13"/>
  <c r="C58" i="13"/>
  <c r="E57" i="13"/>
  <c r="D57" i="13"/>
  <c r="C57" i="13"/>
  <c r="E56" i="13"/>
  <c r="A72" i="13" s="1"/>
  <c r="A77" i="13" s="1"/>
  <c r="A82" i="13" s="1"/>
  <c r="D56" i="13"/>
  <c r="A71" i="13" s="1"/>
  <c r="A76" i="13" s="1"/>
  <c r="A81" i="13" s="1"/>
  <c r="C25" i="13"/>
  <c r="E44" i="13" s="1"/>
  <c r="E86" i="13" s="1"/>
  <c r="C24" i="13"/>
  <c r="E43" i="13" s="1"/>
  <c r="C23" i="13"/>
  <c r="E42" i="13" s="1"/>
  <c r="E84" i="13" s="1"/>
  <c r="E73" i="21" l="1"/>
  <c r="E78" i="21" s="1"/>
  <c r="E83" i="21" s="1"/>
  <c r="E75" i="21"/>
  <c r="E80" i="21" s="1"/>
  <c r="E74" i="20"/>
  <c r="E79" i="20" s="1"/>
  <c r="E84" i="20" s="1"/>
  <c r="E76" i="20"/>
  <c r="E81" i="20" s="1"/>
  <c r="E76" i="19"/>
  <c r="E81" i="19" s="1"/>
  <c r="E74" i="19"/>
  <c r="E79" i="19" s="1"/>
  <c r="E84" i="19" s="1"/>
  <c r="E74" i="18"/>
  <c r="E79" i="18" s="1"/>
  <c r="E84" i="18" s="1"/>
  <c r="E76" i="18"/>
  <c r="E81" i="18" s="1"/>
  <c r="E60" i="13"/>
  <c r="E63" i="13" s="1"/>
  <c r="E64" i="13" s="1"/>
  <c r="D60" i="13"/>
  <c r="D63" i="13" s="1"/>
  <c r="D64" i="13" s="1"/>
  <c r="C60" i="13"/>
  <c r="C63" i="13" s="1"/>
  <c r="B70" i="13" s="1"/>
  <c r="B75" i="13" s="1"/>
  <c r="B80" i="13" s="1"/>
  <c r="C56" i="13"/>
  <c r="A70" i="13" s="1"/>
  <c r="A75" i="13" s="1"/>
  <c r="A80" i="13" s="1"/>
  <c r="B72" i="13" l="1"/>
  <c r="B77" i="13" s="1"/>
  <c r="B82" i="13" s="1"/>
  <c r="B71" i="13"/>
  <c r="B76" i="13" s="1"/>
  <c r="B81" i="13" s="1"/>
  <c r="C64" i="13"/>
  <c r="C67" i="13" s="1"/>
  <c r="D70" i="13" s="1"/>
  <c r="C71" i="13"/>
  <c r="D67" i="13"/>
  <c r="D71" i="13" s="1"/>
  <c r="D76" i="13" s="1"/>
  <c r="D81" i="13" s="1"/>
  <c r="C72" i="13"/>
  <c r="E67" i="13"/>
  <c r="D72" i="13" s="1"/>
  <c r="D77" i="13" s="1"/>
  <c r="D82" i="13" s="1"/>
  <c r="C70" i="13" l="1"/>
  <c r="C73" i="13" s="1"/>
  <c r="C78" i="13" s="1"/>
  <c r="C83" i="13" s="1"/>
  <c r="C77" i="13"/>
  <c r="C82" i="13" s="1"/>
  <c r="E72" i="13"/>
  <c r="E77" i="13" s="1"/>
  <c r="E82" i="13" s="1"/>
  <c r="D73" i="13"/>
  <c r="D78" i="13" s="1"/>
  <c r="D83" i="13" s="1"/>
  <c r="D75" i="13"/>
  <c r="D80" i="13" s="1"/>
  <c r="D68" i="13"/>
  <c r="E68" i="13"/>
  <c r="C76" i="13"/>
  <c r="C81" i="13" s="1"/>
  <c r="E71" i="13"/>
  <c r="E76" i="13" s="1"/>
  <c r="E81" i="13" s="1"/>
  <c r="C68" i="13"/>
  <c r="E70" i="13" l="1"/>
  <c r="E75" i="13" s="1"/>
  <c r="E80" i="13" s="1"/>
  <c r="C75" i="13"/>
  <c r="C80" i="13" s="1"/>
  <c r="E73" i="13" l="1"/>
  <c r="E78" i="13" s="1"/>
  <c r="E83" i="13" s="1"/>
</calcChain>
</file>

<file path=xl/comments1.xml><?xml version="1.0" encoding="utf-8"?>
<comments xmlns="http://schemas.openxmlformats.org/spreadsheetml/2006/main">
  <authors>
    <author>Microsoft</author>
  </authors>
  <commentList>
    <comment ref="C37" authorId="0" shapeId="0">
      <text>
        <r>
          <rPr>
            <b/>
            <sz val="9"/>
            <color indexed="81"/>
            <rFont val="Tahoma"/>
            <family val="2"/>
          </rPr>
          <t>Microsoft:</t>
        </r>
        <r>
          <rPr>
            <sz val="9"/>
            <color indexed="81"/>
            <rFont val="Tahoma"/>
            <family val="2"/>
          </rPr>
          <t xml:space="preserve">
Receipient 1% in case of Individuals or HUF </t>
        </r>
      </text>
    </comment>
  </commentList>
</comments>
</file>

<file path=xl/comments2.xml><?xml version="1.0" encoding="utf-8"?>
<comments xmlns="http://schemas.openxmlformats.org/spreadsheetml/2006/main">
  <authors>
    <author>RATHORE</author>
    <author>rathore's</author>
  </authors>
  <commentList>
    <comment ref="C22" authorId="0" shapeId="0">
      <text>
        <r>
          <rPr>
            <b/>
            <sz val="8"/>
            <color indexed="81"/>
            <rFont val="Tahoma"/>
            <family val="2"/>
          </rPr>
          <t>RATHORE:</t>
        </r>
        <r>
          <rPr>
            <sz val="8"/>
            <color indexed="81"/>
            <rFont val="Tahoma"/>
            <family val="2"/>
          </rPr>
          <t xml:space="preserve">
</t>
        </r>
      </text>
    </comment>
    <comment ref="C23" authorId="0" shapeId="0">
      <text>
        <r>
          <rPr>
            <b/>
            <sz val="8"/>
            <color indexed="81"/>
            <rFont val="Tahoma"/>
            <family val="2"/>
          </rPr>
          <t>RATHORE:</t>
        </r>
        <r>
          <rPr>
            <sz val="8"/>
            <color indexed="81"/>
            <rFont val="Tahoma"/>
            <family val="2"/>
          </rPr>
          <t xml:space="preserve">
</t>
        </r>
      </text>
    </comment>
    <comment ref="F26" authorId="0" shapeId="0">
      <text>
        <r>
          <rPr>
            <b/>
            <sz val="8"/>
            <color indexed="81"/>
            <rFont val="Tahoma"/>
            <family val="2"/>
          </rPr>
          <t>RATHORE:</t>
        </r>
        <r>
          <rPr>
            <sz val="8"/>
            <color indexed="81"/>
            <rFont val="Tahoma"/>
            <family val="2"/>
          </rPr>
          <t xml:space="preserve">
</t>
        </r>
      </text>
    </comment>
    <comment ref="C39" authorId="0" shapeId="0">
      <text>
        <r>
          <rPr>
            <b/>
            <sz val="8"/>
            <color indexed="81"/>
            <rFont val="Tahoma"/>
            <family val="2"/>
          </rPr>
          <t>RATHORE:</t>
        </r>
        <r>
          <rPr>
            <sz val="8"/>
            <color indexed="81"/>
            <rFont val="Tahoma"/>
            <family val="2"/>
          </rPr>
          <t xml:space="preserve">
</t>
        </r>
      </text>
    </comment>
    <comment ref="C42" authorId="1" shapeId="0">
      <text>
        <r>
          <rPr>
            <b/>
            <sz val="8"/>
            <color indexed="81"/>
            <rFont val="Tahoma"/>
            <family val="2"/>
          </rPr>
          <t>rathore's:</t>
        </r>
        <r>
          <rPr>
            <sz val="8"/>
            <color indexed="81"/>
            <rFont val="Tahoma"/>
            <family val="2"/>
          </rPr>
          <t xml:space="preserve">
</t>
        </r>
      </text>
    </comment>
    <comment ref="B43" authorId="0" shapeId="0">
      <text>
        <r>
          <rPr>
            <b/>
            <sz val="8"/>
            <color indexed="81"/>
            <rFont val="Tahoma"/>
            <family val="2"/>
          </rPr>
          <t>RATHORE:</t>
        </r>
        <r>
          <rPr>
            <sz val="8"/>
            <color indexed="81"/>
            <rFont val="Tahoma"/>
            <family val="2"/>
          </rPr>
          <t xml:space="preserve">
</t>
        </r>
      </text>
    </comment>
  </commentList>
</comments>
</file>

<file path=xl/sharedStrings.xml><?xml version="1.0" encoding="utf-8"?>
<sst xmlns="http://schemas.openxmlformats.org/spreadsheetml/2006/main" count="2231" uniqueCount="849">
  <si>
    <t>Indian company</t>
  </si>
  <si>
    <t>011-45023899</t>
  </si>
  <si>
    <t>Mobile No.</t>
  </si>
  <si>
    <t>Deputy Commissioner</t>
  </si>
  <si>
    <t>Status of Deductor</t>
  </si>
  <si>
    <t>Resident</t>
  </si>
  <si>
    <t>Director</t>
  </si>
  <si>
    <t>Mobile of Responsible person</t>
  </si>
  <si>
    <t>Name of employee</t>
  </si>
  <si>
    <t>Address of employee</t>
  </si>
  <si>
    <t>PAN of employee</t>
  </si>
  <si>
    <t>Designation</t>
  </si>
  <si>
    <t>Manager</t>
  </si>
  <si>
    <t>Deputy Manager</t>
  </si>
  <si>
    <t>25, Saakshara Apartments, A-3, Paschim Vihar, New Delhi-110063</t>
  </si>
  <si>
    <t>Permanent Account Number (PAN)</t>
  </si>
  <si>
    <t>rathore_incometax@yahoo.co.in</t>
  </si>
  <si>
    <t>rathore.slc@gmail.com</t>
  </si>
  <si>
    <t>Name of Deductor</t>
  </si>
  <si>
    <t>Type of Deductor</t>
  </si>
  <si>
    <t>Challan No. 06001</t>
  </si>
  <si>
    <t>Taxable Salary</t>
  </si>
  <si>
    <t xml:space="preserve">Amount deductible u/s 80C (PPF / LIC) </t>
  </si>
  <si>
    <t>Designation of Responsible person</t>
  </si>
  <si>
    <t>e-mail ID of Responsible person</t>
  </si>
  <si>
    <t xml:space="preserve">Employment Period </t>
  </si>
  <si>
    <t>other incomes reported by the employee</t>
  </si>
  <si>
    <t>Residential Status</t>
  </si>
  <si>
    <t>Date of Birth (DD/MM/YYYY)</t>
  </si>
  <si>
    <t xml:space="preserve">Tax deducted of all the three Employees </t>
  </si>
  <si>
    <t xml:space="preserve">House Property Income: Interest on Loan paid for Self-Occupied Property  u/s 24(b) </t>
  </si>
  <si>
    <t xml:space="preserve">Amount deductible u/s 80E </t>
  </si>
  <si>
    <t>Name of Dedutee</t>
  </si>
  <si>
    <t>Type of Receipient</t>
  </si>
  <si>
    <t xml:space="preserve">Nature of Payment </t>
  </si>
  <si>
    <t xml:space="preserve">Works Contract </t>
  </si>
  <si>
    <t xml:space="preserve">Date of Payment </t>
  </si>
  <si>
    <t xml:space="preserve">Date of Tax Deposited in SBI (0006623) </t>
  </si>
  <si>
    <t xml:space="preserve">Individual </t>
  </si>
  <si>
    <t>Date of Payment (DD/MM/YYYY)</t>
  </si>
  <si>
    <t>07002</t>
  </si>
  <si>
    <t>01/01/17 to 31/03/17</t>
  </si>
  <si>
    <t>Gross Total  Income</t>
  </si>
  <si>
    <t>Other Deds u/s 80</t>
  </si>
  <si>
    <t>Taxable income</t>
  </si>
  <si>
    <t xml:space="preserve">Income Tax </t>
  </si>
  <si>
    <t>Edu Cess 3%</t>
  </si>
  <si>
    <t>Income Tax</t>
  </si>
  <si>
    <t>Edu Cess</t>
  </si>
  <si>
    <t xml:space="preserve">Total TDS </t>
  </si>
  <si>
    <r>
      <rPr>
        <sz val="11"/>
        <color theme="1"/>
        <rFont val="Arial"/>
        <family val="2"/>
      </rPr>
      <t>HP Intt on Loan</t>
    </r>
    <r>
      <rPr>
        <sz val="11"/>
        <color rgb="FFC00000"/>
        <rFont val="Arial"/>
        <family val="2"/>
      </rPr>
      <t xml:space="preserve"> (s to max 200000)</t>
    </r>
  </si>
  <si>
    <r>
      <t xml:space="preserve">Other Sources </t>
    </r>
    <r>
      <rPr>
        <sz val="11"/>
        <color rgb="FFC00000"/>
        <rFont val="Arial"/>
        <family val="2"/>
      </rPr>
      <t xml:space="preserve">(Loss not allowed) </t>
    </r>
  </si>
  <si>
    <r>
      <t>Ded 80C</t>
    </r>
    <r>
      <rPr>
        <sz val="11"/>
        <color rgb="FFC00000"/>
        <rFont val="Arial"/>
        <family val="2"/>
      </rPr>
      <t xml:space="preserve"> (Max 150000)</t>
    </r>
  </si>
  <si>
    <t>Rebate u/s 87A if income not exceeding Rs. 5 Lakhs</t>
  </si>
  <si>
    <t>Surcharge 15%, if income exceeds Rs. 100 Lakhs</t>
  </si>
  <si>
    <t xml:space="preserve">Total tax including Education Cess </t>
  </si>
  <si>
    <t xml:space="preserve">Income </t>
  </si>
  <si>
    <t>Challan No. 07001</t>
  </si>
  <si>
    <t>Payment</t>
  </si>
  <si>
    <t xml:space="preserve">Section </t>
  </si>
  <si>
    <t>TDS  Rate</t>
  </si>
  <si>
    <t>TDS Amount</t>
  </si>
  <si>
    <t>194C</t>
  </si>
  <si>
    <t>194J</t>
  </si>
  <si>
    <t>194A</t>
  </si>
  <si>
    <t xml:space="preserve">Amount Paid </t>
  </si>
  <si>
    <t xml:space="preserve">Amount  Paid </t>
  </si>
  <si>
    <t>C</t>
  </si>
  <si>
    <t>Quarter-4</t>
  </si>
  <si>
    <t>Compiled by Dr SB Rathore, Associate Professor of Commerce, Shyam Lal College # 9811116835</t>
  </si>
  <si>
    <t xml:space="preserve">Assessing Officer (New Delhi) </t>
  </si>
  <si>
    <t>TDS Assessment Circle (New Delhi)</t>
  </si>
  <si>
    <t>Registered Address</t>
  </si>
  <si>
    <t xml:space="preserve">E-mail ID of the Company </t>
  </si>
  <si>
    <t xml:space="preserve">Alternative e-mail ID </t>
  </si>
  <si>
    <t>Tax Deduction Account Number (TAN)</t>
  </si>
  <si>
    <t>STD / Telephone No.</t>
  </si>
  <si>
    <t>Authorised Person to sign e-TDS return</t>
  </si>
  <si>
    <t>Responsible Person's  PAN</t>
  </si>
  <si>
    <t>Address of Responsible Person</t>
  </si>
  <si>
    <t xml:space="preserve">Bank's Name and Address (Tax deposited) </t>
  </si>
  <si>
    <t xml:space="preserve">Address of Deductee </t>
  </si>
  <si>
    <t>PAN of Deductee</t>
  </si>
  <si>
    <t>Receipient  26Q</t>
  </si>
  <si>
    <t>Signature</t>
  </si>
  <si>
    <t xml:space="preserve">Section under which Tax is deducted </t>
  </si>
  <si>
    <t>TDS details</t>
  </si>
  <si>
    <t>Tag</t>
  </si>
  <si>
    <t>(A) Information pertaining to employees</t>
  </si>
  <si>
    <t xml:space="preserve">(B) Information pertaining to other dedctees </t>
  </si>
  <si>
    <t xml:space="preserve">Tax is deducted  u/s  192 every month on an average basis for all the employees.  The details are as follows: </t>
  </si>
  <si>
    <t>Contd Pag 2</t>
  </si>
  <si>
    <t>A</t>
  </si>
  <si>
    <t>B</t>
  </si>
  <si>
    <t xml:space="preserve">Computer No. </t>
  </si>
  <si>
    <t>SLC  B.Com.(H) II Yr, Sem-IV:  Exam on Wed 26-04-17 (SEC BCH 4.5c  E-Filing of Returns)</t>
  </si>
  <si>
    <t>SLC  B.Com.(H) II Yr, Sem-IV:  Exam on Thursday, 27-04-17 (SEC BCH 4.5c  E-Filing of Returns)</t>
  </si>
  <si>
    <t>AAACS3899K</t>
  </si>
  <si>
    <t>Mohd Sajid</t>
  </si>
  <si>
    <t>mohdsajid.slc@gmail.com</t>
  </si>
  <si>
    <t>Ghan Shyam</t>
  </si>
  <si>
    <t>Pyare  Mohan</t>
  </si>
  <si>
    <t>AAXPS1977G</t>
  </si>
  <si>
    <t>AANPM1986H</t>
  </si>
  <si>
    <t>Circle 69</t>
  </si>
  <si>
    <t>D-4/12, Model Town-III, Delhi-110009</t>
  </si>
  <si>
    <t>Challan No. 02001</t>
  </si>
  <si>
    <t>Challan No. 10001</t>
  </si>
  <si>
    <t xml:space="preserve">Gurmeet  Singh </t>
  </si>
  <si>
    <t xml:space="preserve">Consultancy </t>
  </si>
  <si>
    <t xml:space="preserve">Interest on Deposits </t>
  </si>
  <si>
    <t xml:space="preserve">Company </t>
  </si>
  <si>
    <t>Varun Panwar &amp; Co</t>
  </si>
  <si>
    <t>05002</t>
  </si>
  <si>
    <t>03002</t>
  </si>
  <si>
    <t>HDFC Bank Ltd,  Paschim Vihar,  New Delhi-63, BSR Code: 0510322</t>
  </si>
  <si>
    <t>FSNPS1989K</t>
  </si>
  <si>
    <t xml:space="preserve">PAN not submitted </t>
  </si>
  <si>
    <t xml:space="preserve"> AFEPS2017H</t>
  </si>
  <si>
    <t>1125,  Street No. 39, Zafrabad, Delhi-110053</t>
  </si>
  <si>
    <t>11430, G T  Road, Shakti Nagar,  Delhi-110007</t>
  </si>
  <si>
    <t>A-36, Gr Floor, Krishna Park, Delhi-110018</t>
  </si>
  <si>
    <t>C-935, Malviya Nagar, New Delhi-110017</t>
  </si>
  <si>
    <t>Form 13 Submitted  (TDS @ 3%)</t>
  </si>
  <si>
    <t>Exam on 26-04-17</t>
  </si>
  <si>
    <t xml:space="preserve">Date of Tax Deposited in HDFC (0510322) </t>
  </si>
  <si>
    <t xml:space="preserve">Challan No provided by HDFC Bank </t>
  </si>
  <si>
    <t xml:space="preserve">Shyam2 Tax Consultant </t>
  </si>
  <si>
    <t>DELS38991B</t>
  </si>
  <si>
    <t>DELS38992C</t>
  </si>
  <si>
    <t>BSR 0510322 on 03/02/2017</t>
  </si>
  <si>
    <t>BSR 0510322 on 07/03/2017</t>
  </si>
  <si>
    <t>BSR 0510322 on 14/04/2017</t>
  </si>
  <si>
    <t>Challan No. 03001</t>
  </si>
  <si>
    <t>Challan No. 14001</t>
  </si>
  <si>
    <t>Tags</t>
  </si>
  <si>
    <t>Form 13</t>
  </si>
  <si>
    <t xml:space="preserve">Form 15G or 15H </t>
  </si>
  <si>
    <t>PAN not available</t>
  </si>
  <si>
    <t>S</t>
  </si>
  <si>
    <t xml:space="preserve">Software </t>
  </si>
  <si>
    <t>T</t>
  </si>
  <si>
    <t>Y</t>
  </si>
  <si>
    <t xml:space="preserve">Below the Limit </t>
  </si>
  <si>
    <t xml:space="preserve">Transporter upto 10 Goods </t>
  </si>
  <si>
    <t>BSR 0510322 on 11/04/2017</t>
  </si>
  <si>
    <t>Challan No. 11001</t>
  </si>
  <si>
    <t>AAGCV1975K</t>
  </si>
  <si>
    <t>04002</t>
  </si>
  <si>
    <t>30002</t>
  </si>
  <si>
    <t xml:space="preserve">PAN </t>
  </si>
  <si>
    <t>PAN</t>
  </si>
  <si>
    <t xml:space="preserve">Shyam3 Tax Consultant </t>
  </si>
  <si>
    <t>DELS38993D</t>
  </si>
  <si>
    <t>Radha Rani</t>
  </si>
  <si>
    <t>Shyama Devi</t>
  </si>
  <si>
    <t>AANPR1986H</t>
  </si>
  <si>
    <t>420, Roop  Nagar,  Delhi-110007</t>
  </si>
  <si>
    <t>F-1/56, Azad Pur, Delhi-110033</t>
  </si>
  <si>
    <t xml:space="preserve">Secretary </t>
  </si>
  <si>
    <t>AAXPD1954G</t>
  </si>
  <si>
    <t xml:space="preserve">Executive Officer </t>
  </si>
  <si>
    <t>Managing Director</t>
  </si>
  <si>
    <t>ASNPS2016K</t>
  </si>
  <si>
    <t>BSR 0510322 on 31/01/2017</t>
  </si>
  <si>
    <t>Challan No. 31001</t>
  </si>
  <si>
    <t>BSR 0510322 on 30/04/2017</t>
  </si>
  <si>
    <t>Challan No. 30001</t>
  </si>
  <si>
    <t xml:space="preserve">Rent </t>
  </si>
  <si>
    <t>194I</t>
  </si>
  <si>
    <t xml:space="preserve">Gurmeet  &amp; Sons </t>
  </si>
  <si>
    <t>Simple Arora  &amp; Co</t>
  </si>
  <si>
    <t>AAGCS1975K</t>
  </si>
  <si>
    <t>28002</t>
  </si>
  <si>
    <t>Exam on 27-04-17</t>
  </si>
  <si>
    <t xml:space="preserve">Shyam4 Tax Consultant </t>
  </si>
  <si>
    <t>DELS38994E</t>
  </si>
  <si>
    <t>Form 13 Submitted  (TDS @ 7%)</t>
  </si>
  <si>
    <t>13002</t>
  </si>
  <si>
    <t>Prem Shyam</t>
  </si>
  <si>
    <t xml:space="preserve">Mohan Pyare </t>
  </si>
  <si>
    <t>AANPP1986H</t>
  </si>
  <si>
    <t>Kalia  Computers</t>
  </si>
  <si>
    <t>Hari Ram</t>
  </si>
  <si>
    <t xml:space="preserve"> AFEPR2017H</t>
  </si>
  <si>
    <t>BSR 0510322 on 07/02/2017</t>
  </si>
  <si>
    <t>Income from House Property</t>
  </si>
  <si>
    <t xml:space="preserve">Capital Gains </t>
  </si>
  <si>
    <t xml:space="preserve">Income from Busniess &amp; Profession </t>
  </si>
  <si>
    <t xml:space="preserve">Taxable Income </t>
  </si>
  <si>
    <t>Q 1.</t>
  </si>
  <si>
    <t>Q 2</t>
  </si>
  <si>
    <t xml:space="preserve">Name (First only) </t>
  </si>
  <si>
    <t>Tax Deducted of First Deductee</t>
  </si>
  <si>
    <t>Tax Deducted of Second  Deductee</t>
  </si>
  <si>
    <t>Tax Deducted of Third Deductee</t>
  </si>
  <si>
    <t>Yes / No</t>
  </si>
  <si>
    <t xml:space="preserve">Univ Roll No. (Last 4 Digits) </t>
  </si>
  <si>
    <t xml:space="preserve">SLC Roll No (Last 4 Digits) </t>
  </si>
  <si>
    <t xml:space="preserve">Personal Data / Bank Details </t>
  </si>
  <si>
    <t>Yes  /  No</t>
  </si>
  <si>
    <t xml:space="preserve">Rs. </t>
  </si>
  <si>
    <t xml:space="preserve">Note </t>
  </si>
  <si>
    <t>25 Marks</t>
  </si>
  <si>
    <t>Solution to Case Study DU-2</t>
  </si>
  <si>
    <t>Solution to Case Study DU-4</t>
  </si>
  <si>
    <t>Solution to Case Study DU-6</t>
  </si>
  <si>
    <t>Solution to Case Study DU-8</t>
  </si>
  <si>
    <t>Max Marks 50</t>
  </si>
  <si>
    <t>Note</t>
  </si>
  <si>
    <t xml:space="preserve">Please return this question paper before leaving the Examination Hall </t>
  </si>
  <si>
    <t>Both the Questions are compulsory</t>
  </si>
  <si>
    <t xml:space="preserve">Time Allowed: 2 Hours </t>
  </si>
  <si>
    <t>Computer No. (01 to 50)</t>
  </si>
  <si>
    <t>Section (A / B / C)</t>
  </si>
  <si>
    <r>
      <t>Batch</t>
    </r>
    <r>
      <rPr>
        <sz val="11"/>
        <color theme="1"/>
        <rFont val="Arial"/>
        <family val="2"/>
      </rPr>
      <t xml:space="preserve">  (I / II / III / IV)</t>
    </r>
  </si>
  <si>
    <t xml:space="preserve">Mobile No (10 Digits) </t>
  </si>
  <si>
    <t>DU-4/2017: Generate Quarterly e-TDS Returns in Form No. 24Q and 26Q for Shyam2 Tax Consultants (incorporated on 01-01-2017) for the Last Quarter of Financial Year 2016-17</t>
  </si>
  <si>
    <t>DU-6/2017: Generate Quarterly e-TDS Returns in Form No. 24Q and 26Q for Shyam3 Tax Consultants (incorporated on 01-01-2017) for the Last Quarter of Financial Year 2016-17</t>
  </si>
  <si>
    <t>DU-8/2017: Generate Quarterly e-TDS Returns in Form No. 24Q and 26Q for Shyam4 Tax Consultants (incorporated on 01-01-2017) for the Last Quarter of Financial Year 2016-17</t>
  </si>
  <si>
    <t xml:space="preserve">Signature of the Student  </t>
  </si>
  <si>
    <t>Practical Exam:  SEC BCH 4.5c  E-Filing of Returns (Unique Paper Code No. 22413407)</t>
  </si>
  <si>
    <t xml:space="preserve">Tax Liability (icluding Edu Cess) </t>
  </si>
  <si>
    <t xml:space="preserve">Tax Payable / Refundable </t>
  </si>
  <si>
    <t>Monthly TDS of First Employee</t>
  </si>
  <si>
    <t>Monthly TDS of Second  Employee</t>
  </si>
  <si>
    <t>Monthly TDS of Third  Employee</t>
  </si>
  <si>
    <t xml:space="preserve">Total Tax Deducted of all the Employees </t>
  </si>
  <si>
    <t>Generation of 24Q  (Fouth Quarter)</t>
  </si>
  <si>
    <t>Generation of 26Q  (Fourth Quarter)</t>
  </si>
  <si>
    <t>Generation of XML</t>
  </si>
  <si>
    <t>E-filing of ITR-5 (Assessment Year 2016-17)</t>
  </si>
  <si>
    <t>E-filing of TDS (Financial Year 2016-17)</t>
  </si>
  <si>
    <t>Marks Awarded out of 50</t>
  </si>
  <si>
    <t>The Students are required to fill the following data in the last and as per the figures displayed in the Taxmann's Software. Mis-matching will attract Marks deduction.</t>
  </si>
  <si>
    <t>Shyam Lal College:  B.Com.(Hons) II Year, Semester-IV</t>
  </si>
  <si>
    <t>HP Intt on Loan (s to max 200000)</t>
  </si>
  <si>
    <t xml:space="preserve">Other Sources (Loss not allowed) </t>
  </si>
  <si>
    <t>Ded 80C (Max 150000)</t>
  </si>
  <si>
    <t>Contd Pg 5</t>
  </si>
  <si>
    <t xml:space="preserve">Saxena &amp; Company </t>
  </si>
  <si>
    <t>FSNPM1986K</t>
  </si>
  <si>
    <t>23/12, Darya Ganj, Delhi-110002</t>
  </si>
  <si>
    <t xml:space="preserve">Rajendra Kumar </t>
  </si>
  <si>
    <t>AANPK1975H</t>
  </si>
  <si>
    <t>AAXPS1981G</t>
  </si>
  <si>
    <t>12/369, Kalkaji DDA, New Delhi-110019</t>
  </si>
  <si>
    <t>Francis &amp; Co.</t>
  </si>
  <si>
    <t xml:space="preserve">Sunita Kanodia </t>
  </si>
  <si>
    <t>E-151, Greater Kailash-I,  New Delhi-110048</t>
  </si>
  <si>
    <t xml:space="preserve">House Property Income /  Interest on Loan paid for Self-Occupied Property  u/s 24(b) </t>
  </si>
  <si>
    <t>Exam on 11-05-17</t>
  </si>
  <si>
    <t>AAGCF1975K</t>
  </si>
  <si>
    <t>Date of Tax Deposited in HDFC (0510322)</t>
  </si>
  <si>
    <t>Solution to Case Study JMC 2/ 2017</t>
  </si>
  <si>
    <t>Jesus and Mary  College:  B.Com.(Hons) II Year, Semester-IV</t>
  </si>
  <si>
    <t>Name</t>
  </si>
  <si>
    <t>University  Roll No</t>
  </si>
  <si>
    <t xml:space="preserve">    Name of the Evaluator       Dr Sunita Kaistha</t>
  </si>
  <si>
    <t>Practical Exam on 11-05-17:  BCH 4.5c  E-Filing of Returns (Unique Paper Code No.  22413407)</t>
  </si>
  <si>
    <t xml:space="preserve">    Name of the Evaluator    </t>
  </si>
  <si>
    <t>Late Submission of this Sheet by 5 /10 /15 Minutes (Provision of Marks Deduction)</t>
  </si>
  <si>
    <t>DU-2/2018: Generate Quarterly e-TDS Returns in Form No. 24Q for Shyam Tax Consultants (incorporated on 01-01-2018) for the Last Quarter of Financial Year 2017-18</t>
  </si>
  <si>
    <t xml:space="preserve">Shyam Tax Consultant </t>
  </si>
  <si>
    <t>01/01/18 to 31/03/18</t>
  </si>
  <si>
    <t>BSR 0510322 on 02/02/2018</t>
  </si>
  <si>
    <t>BSR 0510322 on 06/03/2018</t>
  </si>
  <si>
    <t>BSR 0510322 on 10/04/2018</t>
  </si>
  <si>
    <t>SLC  B.Com.(H) II Yr, Sem-IV:  Exam on Tues 01-05-2018 (SEC BCH 4.5c  E-Filing of Returns)</t>
  </si>
  <si>
    <t>Challan No. 02002</t>
  </si>
  <si>
    <t>Challan No. 06007</t>
  </si>
  <si>
    <t>ASNPK2018K</t>
  </si>
  <si>
    <t>President</t>
  </si>
  <si>
    <t xml:space="preserve"> Information pertaining to  dedctees </t>
  </si>
  <si>
    <t>05001</t>
  </si>
  <si>
    <t xml:space="preserve">Amount of Tax Deducted / Deposited </t>
  </si>
  <si>
    <t>01001</t>
  </si>
  <si>
    <t xml:space="preserve"> Information pertaining to  deductees </t>
  </si>
  <si>
    <t xml:space="preserve">Firm </t>
  </si>
  <si>
    <t>011-45009321</t>
  </si>
  <si>
    <t>01/01/19 to 31/03/19</t>
  </si>
  <si>
    <t>Ded u/s 80E</t>
  </si>
  <si>
    <t>Ded u/s 80C (Max 150000)</t>
  </si>
  <si>
    <t>Other incomes reported by the employee</t>
  </si>
  <si>
    <r>
      <t>Other Sources</t>
    </r>
    <r>
      <rPr>
        <sz val="9"/>
        <color rgb="FFC00000"/>
        <rFont val="Arial"/>
        <family val="2"/>
      </rPr>
      <t xml:space="preserve"> (Loss not allowed) </t>
    </r>
  </si>
  <si>
    <r>
      <t xml:space="preserve">SALARIES </t>
    </r>
    <r>
      <rPr>
        <sz val="10"/>
        <color theme="1"/>
        <rFont val="Arial"/>
        <family val="2"/>
      </rPr>
      <t>U/S 15-17</t>
    </r>
  </si>
  <si>
    <t>Amount (Rs.)</t>
  </si>
  <si>
    <t>LESS: Standard Deduction u/s 16</t>
  </si>
  <si>
    <r>
      <t xml:space="preserve">HOUSE PROPERTY </t>
    </r>
    <r>
      <rPr>
        <sz val="10"/>
        <color theme="1"/>
        <rFont val="Arial"/>
        <family val="2"/>
      </rPr>
      <t>U/S 22-27</t>
    </r>
  </si>
  <si>
    <t>LESS: DED. U/S 24(1)</t>
  </si>
  <si>
    <r>
      <t xml:space="preserve">CAPITAL GAINS </t>
    </r>
    <r>
      <rPr>
        <sz val="10"/>
        <color theme="1"/>
        <rFont val="Arial"/>
        <family val="2"/>
      </rPr>
      <t>U/S 45 - 55</t>
    </r>
  </si>
  <si>
    <t>SHORT TERM CAPITAL GAIN</t>
  </si>
  <si>
    <t>LONG TERM CAPITAL GAIN</t>
  </si>
  <si>
    <r>
      <t xml:space="preserve">OTHER SOURCES </t>
    </r>
    <r>
      <rPr>
        <sz val="10"/>
        <color theme="1"/>
        <rFont val="Arial"/>
        <family val="2"/>
      </rPr>
      <t>U/S 56-59</t>
    </r>
  </si>
  <si>
    <t xml:space="preserve">SAVING BANK INTEREST </t>
  </si>
  <si>
    <t>GROSS TOTAL INCOME</t>
  </si>
  <si>
    <r>
      <t xml:space="preserve">LESS: DEDUCTIONS UNDER CHAPTER VI-A </t>
    </r>
    <r>
      <rPr>
        <sz val="10"/>
        <color theme="1"/>
        <rFont val="Arial"/>
        <family val="2"/>
      </rPr>
      <t>U/S 80</t>
    </r>
  </si>
  <si>
    <t>Section 80TTA</t>
  </si>
  <si>
    <t xml:space="preserve">TOTAL  INCOME </t>
  </si>
  <si>
    <t>Rounding Off u/s 288A</t>
  </si>
  <si>
    <t xml:space="preserve">TAX ON TOTAL INCOME </t>
  </si>
  <si>
    <t xml:space="preserve">INCOME  </t>
  </si>
  <si>
    <t>TAX</t>
  </si>
  <si>
    <t>NORMAL INCOME</t>
  </si>
  <si>
    <t>SPECIAL INCOME</t>
  </si>
  <si>
    <t>ADD : EDUCATION CESS (4 % ON TAX PAYABLE)</t>
  </si>
  <si>
    <r>
      <t>TOTAL TAX PAYABLE</t>
    </r>
    <r>
      <rPr>
        <sz val="10"/>
        <color theme="1"/>
        <rFont val="Arial"/>
        <family val="2"/>
      </rPr>
      <t xml:space="preserve"> (including Edu Cess and Surcharge) </t>
    </r>
  </si>
  <si>
    <t>LESS : RELIEF U/S 89(1)</t>
  </si>
  <si>
    <t>ADD : INTEREST  PAYABLE U/S  234A, 234B &amp; 234C</t>
  </si>
  <si>
    <t>TOTAL TAX AND INTEREST PAYABLE</t>
  </si>
  <si>
    <t xml:space="preserve">TAX PAID U/S 199 : </t>
  </si>
  <si>
    <t xml:space="preserve">ADVANCE TAX PAID U/S 210 </t>
  </si>
  <si>
    <t>SELF-ASSESSMENT TAX PAID U/S 140A</t>
  </si>
  <si>
    <t>Rounding Off u/s 288B</t>
  </si>
  <si>
    <t>T. D. S. BY THE EMPLOYER</t>
  </si>
  <si>
    <t>DELR38991B</t>
  </si>
  <si>
    <t>AAACR3899K</t>
  </si>
  <si>
    <t xml:space="preserve">Salary is credited on the last day of the Month </t>
  </si>
  <si>
    <t>Salary</t>
  </si>
  <si>
    <t>House Property:  Income or Interest on Housing Loan* paid</t>
  </si>
  <si>
    <r>
      <t>HP Intt on Loan</t>
    </r>
    <r>
      <rPr>
        <sz val="9"/>
        <color theme="1"/>
        <rFont val="Arial"/>
        <family val="2"/>
      </rPr>
      <t xml:space="preserve"> </t>
    </r>
    <r>
      <rPr>
        <sz val="9"/>
        <color rgb="FFC00000"/>
        <rFont val="Arial"/>
        <family val="2"/>
      </rPr>
      <t>(subject to max Rs. 200000)</t>
    </r>
  </si>
  <si>
    <t>State Bank of India, Jwala Heri,  New Delhi-63, BSR Code: 0006623</t>
  </si>
  <si>
    <t>Challan No. 00011</t>
  </si>
  <si>
    <t xml:space="preserve">Surcharge </t>
  </si>
  <si>
    <t>Total</t>
  </si>
  <si>
    <t xml:space="preserve">Chief Manager </t>
  </si>
  <si>
    <t>Name of Employee</t>
  </si>
  <si>
    <t xml:space="preserve">Bank's Name and Add (Tax deposited) </t>
  </si>
  <si>
    <t>125, Shiva Apartments, Alaknanda, New Delhi-110019</t>
  </si>
  <si>
    <t>Circle 75</t>
  </si>
  <si>
    <t>Rishi Mahajan</t>
  </si>
  <si>
    <t>132, Samachar Apartments, Mayur Vihar-1, Delhi-110092</t>
  </si>
  <si>
    <t>rishi1357@gmail.com</t>
  </si>
  <si>
    <t>HDFC Bank Ltd,  Punjabi Bagh,  New Delhi-26, BSR Code: 0510308</t>
  </si>
  <si>
    <t>167, Pappu Apartments, Sarita Vihar, New Delhi-110076</t>
  </si>
  <si>
    <t xml:space="preserve">Kesri Sood </t>
  </si>
  <si>
    <t>General Manager</t>
  </si>
  <si>
    <t xml:space="preserve">Amount deductible u/s 80G (100%) </t>
  </si>
  <si>
    <t>Name of Deductee</t>
  </si>
  <si>
    <t>Challan No. 00010</t>
  </si>
  <si>
    <t>Challan No. 00012</t>
  </si>
  <si>
    <t xml:space="preserve">Tax is deducted  u/s 192 every month on an average basis for all the employees.  The details of last quarter are as follows: </t>
  </si>
  <si>
    <t>Total Tax incl Surcharge and Cesses</t>
  </si>
  <si>
    <t>Health@ 1% + Edu Cess@ 3%</t>
  </si>
  <si>
    <t>Health &amp; Edu Cess</t>
  </si>
  <si>
    <t>sbrathore@slc.du.ac</t>
  </si>
  <si>
    <t>APXPS1978G</t>
  </si>
  <si>
    <t xml:space="preserve">Less Std Ded u/s 16(ia) </t>
  </si>
  <si>
    <t>Less Std Ded u/s 16(ia)</t>
  </si>
  <si>
    <t>Challan No. 06002</t>
  </si>
  <si>
    <t>Challan No. 07003</t>
  </si>
  <si>
    <t>Generate Quarterly e-TDS Returns in Form No. 24Q and 26Q for Saxena &amp; Co  (incorporated on 01-01-2019) for the Last Quarter of Financial Year 2018-19</t>
  </si>
  <si>
    <t>BSR 0510322 on 03/02/2019</t>
  </si>
  <si>
    <t>BSR 0510322 on 07/03/2019</t>
  </si>
  <si>
    <t>BSR 0510322 on 11/04/2019</t>
  </si>
  <si>
    <r>
      <t xml:space="preserve">B.Com.(H) II Yr, Sem-IV: </t>
    </r>
    <r>
      <rPr>
        <b/>
        <sz val="11"/>
        <color rgb="FFC00000"/>
        <rFont val="Arial"/>
        <family val="2"/>
      </rPr>
      <t xml:space="preserve"> Exam on Thursday, 11-05-19</t>
    </r>
    <r>
      <rPr>
        <b/>
        <sz val="11"/>
        <color theme="1"/>
        <rFont val="Arial"/>
        <family val="2"/>
      </rPr>
      <t xml:space="preserve"> (SEC BCH 4.5c  E-Filing of Returns)</t>
    </r>
  </si>
  <si>
    <t>Employee Ref No.</t>
  </si>
  <si>
    <t>2411</t>
  </si>
  <si>
    <t>2412</t>
  </si>
  <si>
    <t>2413</t>
  </si>
  <si>
    <t>2421</t>
  </si>
  <si>
    <t>2422</t>
  </si>
  <si>
    <t>2423</t>
  </si>
  <si>
    <t>2431</t>
  </si>
  <si>
    <t>2432</t>
  </si>
  <si>
    <t>2433</t>
  </si>
  <si>
    <t>R-25, West Patel Nagar, New Delhi-110008</t>
  </si>
  <si>
    <t>AAAPS9785K</t>
  </si>
  <si>
    <t xml:space="preserve">25, Saakshara  Apartments, A-3, Paschim Vihar,  New Delhi-110063
</t>
  </si>
  <si>
    <t>25, Saakshara  Apartments, A-4, Paschim Vihar, New Delhi-110063</t>
  </si>
  <si>
    <t xml:space="preserve">Tax Consultant </t>
  </si>
  <si>
    <t xml:space="preserve"> rathore.slc@gmail.com</t>
  </si>
  <si>
    <t>AAACT3899K</t>
  </si>
  <si>
    <t>DELT38993D</t>
  </si>
  <si>
    <t>ASNPS2018K</t>
  </si>
  <si>
    <t>Sumita Arora  &amp; Co</t>
  </si>
  <si>
    <t xml:space="preserve">Sushil Kapoor </t>
  </si>
  <si>
    <t>AAAPS
2345H</t>
  </si>
  <si>
    <t xml:space="preserve"> AFEFS0117H</t>
  </si>
  <si>
    <t>07003</t>
  </si>
  <si>
    <t>Receipient</t>
  </si>
  <si>
    <t>Intt other than Sec</t>
  </si>
  <si>
    <t>Consultancy</t>
  </si>
  <si>
    <t>Rent</t>
  </si>
  <si>
    <t xml:space="preserve">Commission </t>
  </si>
  <si>
    <t xml:space="preserve">Amount Paid / Credited </t>
  </si>
  <si>
    <t xml:space="preserve">Lower TDS </t>
  </si>
  <si>
    <t>PAN not given</t>
  </si>
  <si>
    <t>Date of Credit</t>
  </si>
  <si>
    <t>Quarter</t>
  </si>
  <si>
    <t>Q2</t>
  </si>
  <si>
    <t>Challan No.</t>
  </si>
  <si>
    <t>Tax Deposited</t>
  </si>
  <si>
    <t xml:space="preserve">No TDS </t>
  </si>
  <si>
    <t xml:space="preserve">Dr Rathore's Tax Video Lectures </t>
  </si>
  <si>
    <t>Dr SB Rathore, Associate Professor of Commerce, Shyam Lal College (University  of Delhi), Delhi-32 # 9811116835</t>
  </si>
  <si>
    <t xml:space="preserve">Delayed Period </t>
  </si>
  <si>
    <t xml:space="preserve">1 % per month or part </t>
  </si>
  <si>
    <t xml:space="preserve">Interest on Securities </t>
  </si>
  <si>
    <t>Contracts</t>
  </si>
  <si>
    <t xml:space="preserve">30000 (Single) 100000 (Agg) </t>
  </si>
  <si>
    <t>Commission / Brokerage</t>
  </si>
  <si>
    <t>Professional services</t>
  </si>
  <si>
    <t>30000 (Single or Aggregate)</t>
  </si>
  <si>
    <t xml:space="preserve">Tax neither  deducted, nor deposited </t>
  </si>
  <si>
    <t xml:space="preserve">Tax deducted but desposited till due date </t>
  </si>
  <si>
    <t xml:space="preserve">Tax deducted, But  deposited late </t>
  </si>
  <si>
    <t xml:space="preserve">No Interest </t>
  </si>
  <si>
    <t>No interest</t>
  </si>
  <si>
    <t>1.50% p.m.</t>
  </si>
  <si>
    <t>Ranjan Kumar Mehra</t>
  </si>
  <si>
    <t>Rohit Bansal</t>
  </si>
  <si>
    <t>Jatin Arora</t>
  </si>
  <si>
    <t xml:space="preserve">Kuldeep </t>
  </si>
  <si>
    <t>Transport Contract</t>
  </si>
  <si>
    <t xml:space="preserve">Software Bought </t>
  </si>
  <si>
    <t xml:space="preserve"> 6 Goods Carriages </t>
  </si>
  <si>
    <t>Form 15G</t>
  </si>
  <si>
    <t xml:space="preserve">Declaration </t>
  </si>
  <si>
    <t xml:space="preserve">BSR  Code   3900120     Vijaya Bank </t>
  </si>
  <si>
    <t>Q4</t>
  </si>
  <si>
    <t>00055</t>
  </si>
  <si>
    <t xml:space="preserve">Salma Singh </t>
  </si>
  <si>
    <t xml:space="preserve"> rathore_incometax@yahoo.co.in</t>
  </si>
  <si>
    <r>
      <t xml:space="preserve">Sec 194A   </t>
    </r>
    <r>
      <rPr>
        <sz val="8"/>
        <color rgb="FFC00000"/>
        <rFont val="Arial"/>
        <family val="2"/>
      </rPr>
      <t>10%</t>
    </r>
  </si>
  <si>
    <r>
      <t xml:space="preserve">Sec 194C </t>
    </r>
    <r>
      <rPr>
        <sz val="8"/>
        <color rgb="FFC00000"/>
        <rFont val="Arial"/>
        <family val="2"/>
      </rPr>
      <t xml:space="preserve">  1% (Ind_HUF); 2%</t>
    </r>
  </si>
  <si>
    <r>
      <t>Sec 194H</t>
    </r>
    <r>
      <rPr>
        <sz val="8"/>
        <color rgb="FFC00000"/>
        <rFont val="Arial"/>
        <family val="2"/>
      </rPr>
      <t xml:space="preserve">    5% </t>
    </r>
  </si>
  <si>
    <r>
      <t>Sec 194I</t>
    </r>
    <r>
      <rPr>
        <sz val="8"/>
        <color rgb="FFC00000"/>
        <rFont val="Arial"/>
        <family val="2"/>
      </rPr>
      <t xml:space="preserve">  2%-PM,  10%-LB/FF</t>
    </r>
  </si>
  <si>
    <r>
      <t xml:space="preserve">Sec 194J   </t>
    </r>
    <r>
      <rPr>
        <sz val="8"/>
        <color rgb="FFC00000"/>
        <rFont val="Arial"/>
        <family val="2"/>
      </rPr>
      <t>10%</t>
    </r>
  </si>
  <si>
    <t xml:space="preserve">Salary </t>
  </si>
  <si>
    <t>Slab Rates</t>
  </si>
  <si>
    <r>
      <t xml:space="preserve">Sec 192  </t>
    </r>
    <r>
      <rPr>
        <sz val="8"/>
        <color rgb="FF7030A0"/>
        <rFont val="Arial"/>
        <family val="2"/>
      </rPr>
      <t xml:space="preserve"> (Age / Status) </t>
    </r>
  </si>
  <si>
    <t>Form 13 - Sec 192, 193, 194A, 194-H, 194-I, 194J, 196</t>
  </si>
  <si>
    <t xml:space="preserve">Form 13 -Lower Deduction / Nil </t>
  </si>
  <si>
    <t>Quarter -1</t>
  </si>
  <si>
    <t>Quarter -2</t>
  </si>
  <si>
    <t>Quarter -3</t>
  </si>
  <si>
    <t>Quarter -4</t>
  </si>
  <si>
    <t>Submission of Returns</t>
  </si>
  <si>
    <t>Issue of Form 16A</t>
  </si>
  <si>
    <t xml:space="preserve">By 7th of Next Month </t>
  </si>
  <si>
    <t xml:space="preserve">1.50 % per month from the date of tax deducted till date of paymemt </t>
  </si>
  <si>
    <t>April + May   3%</t>
  </si>
  <si>
    <t>Same as Above</t>
  </si>
  <si>
    <t>Sumit  &amp; Daughters</t>
  </si>
  <si>
    <t>Deductee Ref No.</t>
  </si>
  <si>
    <t xml:space="preserve">TDS Rate </t>
  </si>
  <si>
    <r>
      <t>HP Intt on Loan</t>
    </r>
    <r>
      <rPr>
        <sz val="9"/>
        <color theme="1"/>
        <rFont val="Arial"/>
        <family val="2"/>
      </rPr>
      <t xml:space="preserve"> </t>
    </r>
    <r>
      <rPr>
        <sz val="9"/>
        <color rgb="FFC00000"/>
        <rFont val="Arial"/>
        <family val="2"/>
      </rPr>
      <t>(s.to max Rs. 200000)</t>
    </r>
  </si>
  <si>
    <t xml:space="preserve">Shyam </t>
  </si>
  <si>
    <t xml:space="preserve">Ghan Shyam </t>
  </si>
  <si>
    <t xml:space="preserve">Radhey Shyam </t>
  </si>
  <si>
    <t xml:space="preserve">Abhishek </t>
  </si>
  <si>
    <t>Salman</t>
  </si>
  <si>
    <t>Vivek</t>
  </si>
  <si>
    <t xml:space="preserve">Brahma </t>
  </si>
  <si>
    <t>Vishnu</t>
  </si>
  <si>
    <t xml:space="preserve">Mahesh </t>
  </si>
  <si>
    <t xml:space="preserve">Submitted </t>
  </si>
  <si>
    <t xml:space="preserve">Form 15G </t>
  </si>
  <si>
    <t>TDS Rate</t>
  </si>
  <si>
    <t>03015</t>
  </si>
  <si>
    <t xml:space="preserve">Kathore Associates </t>
  </si>
  <si>
    <t>Mahadevi Khan</t>
  </si>
  <si>
    <t>Same as above</t>
  </si>
  <si>
    <t>FSNPS1986K</t>
  </si>
  <si>
    <t>EAEPS2019K</t>
  </si>
  <si>
    <t xml:space="preserve">Rekha </t>
  </si>
  <si>
    <t xml:space="preserve">Below Limit </t>
  </si>
  <si>
    <t>Nil</t>
  </si>
  <si>
    <t xml:space="preserve">Nil </t>
  </si>
  <si>
    <t xml:space="preserve">PAN Not Available </t>
  </si>
  <si>
    <t xml:space="preserve">C </t>
  </si>
  <si>
    <t>AAACK3899K</t>
  </si>
  <si>
    <t>DELK38993D</t>
  </si>
  <si>
    <t xml:space="preserve">Form 13*  </t>
  </si>
  <si>
    <t xml:space="preserve">* Certificate No 2018112025 issued to M/s Kathore Associates by the Assessing Officer to deduct only 1% TDS in place of 10%. </t>
  </si>
  <si>
    <r>
      <t xml:space="preserve">Applicable Tags </t>
    </r>
    <r>
      <rPr>
        <sz val="9"/>
        <color rgb="FFC00000"/>
        <rFont val="Arial"/>
        <family val="2"/>
      </rPr>
      <t xml:space="preserve">(Not part of Question) </t>
    </r>
  </si>
  <si>
    <t xml:space="preserve">Annexure (Deductee Details) at S.No. 26: TDS @ Non-Deduction, Lower Deduction, Higher Deduction, Threshold Limit </t>
  </si>
  <si>
    <t xml:space="preserve">Higher Deduction </t>
  </si>
  <si>
    <t xml:space="preserve">No Deduction </t>
  </si>
  <si>
    <t xml:space="preserve">Threshold Limit </t>
  </si>
  <si>
    <t xml:space="preserve">Lower / No Deduction </t>
  </si>
  <si>
    <t xml:space="preserve">Software Acquired </t>
  </si>
  <si>
    <t>Z</t>
  </si>
  <si>
    <t>R</t>
  </si>
  <si>
    <t xml:space="preserve">Sr Citizen </t>
  </si>
  <si>
    <t>Interest Income to Sr Citizens</t>
  </si>
  <si>
    <t xml:space="preserve">T </t>
  </si>
  <si>
    <t xml:space="preserve">Transporter Transactions </t>
  </si>
  <si>
    <t xml:space="preserve">Bank Guarantee commission; Depository charges; Underwriting Service charges; Credit Card / Debit card Commission </t>
  </si>
  <si>
    <t>Not in Comp</t>
  </si>
  <si>
    <t xml:space="preserve">Deductee: 1-Comp &amp; 2-Other </t>
  </si>
  <si>
    <t xml:space="preserve">Rakhi  and Company </t>
  </si>
  <si>
    <t xml:space="preserve">Interest </t>
  </si>
  <si>
    <t>BSR  Code   0006623,  State Bank of India, Jwala Heri, New Delhi-110063</t>
  </si>
  <si>
    <t xml:space="preserve">   Deductee: 1-Comp       &amp; 2-Other </t>
  </si>
  <si>
    <t>00014</t>
  </si>
  <si>
    <t>00018</t>
  </si>
  <si>
    <t>Shyam Babu Rathore</t>
  </si>
  <si>
    <t>AAAPR2354H</t>
  </si>
  <si>
    <t>DELS16835A</t>
  </si>
  <si>
    <t>ACDPA2456H</t>
  </si>
  <si>
    <t>BCHPS2458K</t>
  </si>
  <si>
    <t>CDJFK1564H</t>
  </si>
  <si>
    <t>00025</t>
  </si>
  <si>
    <t>Information pertaining to Deductees</t>
  </si>
  <si>
    <t>Deductees / Receipient</t>
  </si>
  <si>
    <t xml:space="preserve">Tax Rate (Applicable) </t>
  </si>
  <si>
    <t xml:space="preserve">194A </t>
  </si>
  <si>
    <t xml:space="preserve">194J </t>
  </si>
  <si>
    <r>
      <t xml:space="preserve">194C </t>
    </r>
    <r>
      <rPr>
        <sz val="12"/>
        <color rgb="FFFF0000"/>
        <rFont val="Arial"/>
        <family val="2"/>
      </rPr>
      <t xml:space="preserve"> </t>
    </r>
  </si>
  <si>
    <t xml:space="preserve">194H </t>
  </si>
  <si>
    <t>Kapoor Brothers</t>
  </si>
  <si>
    <t xml:space="preserve">Reference No. </t>
  </si>
  <si>
    <t>Phone No.</t>
  </si>
  <si>
    <t xml:space="preserve">E-mail ID </t>
  </si>
  <si>
    <t>Address</t>
  </si>
  <si>
    <t>PANNOTAVBL</t>
  </si>
  <si>
    <t>FIN YEAR 2019-20  (Assessment Year  2020-21)</t>
  </si>
  <si>
    <t>03-May-20 &amp; 4-May-20</t>
  </si>
  <si>
    <t>E-filing of ITR-3 / ITR-5 (Assessment Year 2019-20)</t>
  </si>
  <si>
    <t>E-filing of TDS (Financial Year 2019-20)</t>
  </si>
  <si>
    <r>
      <t xml:space="preserve">LESS : REBATE  U/S 87A </t>
    </r>
    <r>
      <rPr>
        <sz val="8"/>
        <color theme="1"/>
        <rFont val="Arial Narrow"/>
        <family val="2"/>
      </rPr>
      <t>(Rs. 12500, if Total Income upto Rs. 5 Lakhs)</t>
    </r>
  </si>
  <si>
    <t>B.Com.(H) II Year, Semester-IV  (Jan-April 2020)    (SEC BCH 4.5c  E-Filing of Returns)</t>
  </si>
  <si>
    <t>01/04/19 to 31/03/20</t>
  </si>
  <si>
    <t>BSR 0510322 on 02/05/2019</t>
  </si>
  <si>
    <t>BSR 0510322 on 06/06/2019</t>
  </si>
  <si>
    <t>BSR 0510322 on 07/07/2019</t>
  </si>
  <si>
    <t>Solution to Case Study-2401</t>
  </si>
  <si>
    <t>Rebate u/s 87A Rs. 12500 if TI=&lt; 500,000</t>
  </si>
  <si>
    <t xml:space="preserve">Surcharge 10% /  15% / 25% / 37% </t>
  </si>
  <si>
    <t>Solution to Case Study-2402</t>
  </si>
  <si>
    <t>April  2019- Feb 2020</t>
  </si>
  <si>
    <t>By 30-04-2020</t>
  </si>
  <si>
    <t>5000; Bank 40000 ; Sr Citizen 50000</t>
  </si>
  <si>
    <t>Tax Deducted on 12-04-2019 but deposited on 15-05-2019</t>
  </si>
  <si>
    <t>Issue of Form 16 by 15-06-20</t>
  </si>
  <si>
    <t>Dr SB Rathore, Former Associate Professor of Commerce, Shyam Lal College  (42 yrs Teaching Experience from Oct-1977 to Dec-2019)  # 9811116835 www.taxclasses.in</t>
  </si>
  <si>
    <t>Case-2601:  Generate  e-TDS (Non Salary-26Q) for the Second Quarter ending on 30-09-19</t>
  </si>
  <si>
    <t>Case-2602: Generate Quarterly e-TDS Returns in Form No. 26Q for  the quarter ending 31-12-2019</t>
  </si>
  <si>
    <t>Dr S B Rathore, Former Associate Professor of Commerce, Shyam Lal College  (42 yrs Teaching Experience from  Oct-1977 to Dec-2019)  # 9811116835 www.taxclasses.in</t>
  </si>
  <si>
    <t>Case Study-2603:  Generate  e-TDS (Non Salary-26Q) for the Second Quarter ending on 30-09-19</t>
  </si>
  <si>
    <t>Dr S B Rathore, Former Associate Professor of Commerce, Shyam Lal College  (42 yrs Teaching Experience from  Oct-1977 to Dec-2019)  # 9811116835   rathore_incometax@yahoo.co.in   www.taxclasses.in</t>
  </si>
  <si>
    <t>5000; Bank-40000</t>
  </si>
  <si>
    <t>194H</t>
  </si>
  <si>
    <t xml:space="preserve">Exemption </t>
  </si>
  <si>
    <t xml:space="preserve">Rate </t>
  </si>
  <si>
    <t xml:space="preserve">Commission / Brokerage </t>
  </si>
  <si>
    <t>Rent on Plant &amp; Machinery</t>
  </si>
  <si>
    <t>Professional / Technical Services (Single / Aggregate Rs. 30000)</t>
  </si>
  <si>
    <t>Rashami  Desai</t>
  </si>
  <si>
    <t xml:space="preserve">Arti Singh </t>
  </si>
  <si>
    <t>Sidharth Shukla</t>
  </si>
  <si>
    <t>Asim Riaz</t>
  </si>
  <si>
    <t>30000, 100000</t>
  </si>
  <si>
    <t xml:space="preserve">Slab </t>
  </si>
  <si>
    <t>194B</t>
  </si>
  <si>
    <t xml:space="preserve">Works Contract (Single 30000, Aggregate Rs. 100,000) if Recipient-Individual/ HUF </t>
  </si>
  <si>
    <t>194DA</t>
  </si>
  <si>
    <t xml:space="preserve">Interest other than Interest on Securities by Post Office / Bank / Co-op Bank </t>
  </si>
  <si>
    <t xml:space="preserve">Interest other than Interest on Securities by Post Office / Bank / Co-op Bank (Sr Citizen) </t>
  </si>
  <si>
    <t xml:space="preserve">Interest other than Intt on Securities paid by Others </t>
  </si>
  <si>
    <t>Interest on Securities  (Central / State Govt) Taxable Bonds, etc</t>
  </si>
  <si>
    <t xml:space="preserve">Interest on Securities -  Debentures </t>
  </si>
  <si>
    <t>Lottery (KBC, Big Boss..) / Crossward Puzzles / TV Games / Card Games</t>
  </si>
  <si>
    <t>Winning from Horse  Races</t>
  </si>
  <si>
    <t>194BB</t>
  </si>
  <si>
    <t>194D</t>
  </si>
  <si>
    <t xml:space="preserve">Insurance Commission (Rate 10% if recipient is a company) </t>
  </si>
  <si>
    <r>
      <rPr>
        <sz val="14"/>
        <color theme="1"/>
        <rFont val="Arial"/>
        <family val="2"/>
      </rPr>
      <t xml:space="preserve">Payment of Life Insurance Policy </t>
    </r>
    <r>
      <rPr>
        <sz val="13"/>
        <color theme="1"/>
        <rFont val="Arial"/>
        <family val="2"/>
      </rPr>
      <t xml:space="preserve">(Till 31-08-19 @ 1% on Agg;  01-09-19 @5% on Income) </t>
    </r>
  </si>
  <si>
    <t>Rent of Land, Building, Furniture</t>
  </si>
  <si>
    <t>194-I</t>
  </si>
  <si>
    <t>194-IA</t>
  </si>
  <si>
    <t>194-IB</t>
  </si>
  <si>
    <t>Transfer of Immovable Properties  (No Need to have TAN) deducted by Purchaser</t>
  </si>
  <si>
    <r>
      <t>TDS Questions (26Q)</t>
    </r>
    <r>
      <rPr>
        <b/>
        <sz val="14"/>
        <color rgb="FF100373"/>
        <rFont val="Arial"/>
        <family val="2"/>
      </rPr>
      <t xml:space="preserve">         </t>
    </r>
    <r>
      <rPr>
        <b/>
        <sz val="14"/>
        <color rgb="FF2007B9"/>
        <rFont val="Arial"/>
        <family val="2"/>
      </rPr>
      <t>Fin Yr  2019-20</t>
    </r>
    <r>
      <rPr>
        <b/>
        <sz val="14"/>
        <color rgb="FF7030A0"/>
        <rFont val="Arial"/>
        <family val="2"/>
      </rPr>
      <t xml:space="preserve">  </t>
    </r>
    <r>
      <rPr>
        <b/>
        <sz val="14"/>
        <color rgb="FFC00000"/>
        <rFont val="Arial"/>
        <family val="2"/>
      </rPr>
      <t>(AY 2020-21)</t>
    </r>
  </si>
  <si>
    <r>
      <t xml:space="preserve">Salary  </t>
    </r>
    <r>
      <rPr>
        <sz val="14"/>
        <color rgb="FF0033CC"/>
        <rFont val="Arial"/>
        <family val="2"/>
      </rPr>
      <t>Non-Sr (Age less than 60 yrs),</t>
    </r>
    <r>
      <rPr>
        <sz val="14"/>
        <color theme="1"/>
        <rFont val="Arial"/>
        <family val="2"/>
      </rPr>
      <t xml:space="preserve"> Sr (60-80 yrs),</t>
    </r>
    <r>
      <rPr>
        <sz val="14"/>
        <color theme="9" tint="-0.499984740745262"/>
        <rFont val="Arial"/>
        <family val="2"/>
      </rPr>
      <t xml:space="preserve"> Super Sr Citizen (Above 80 yrs)</t>
    </r>
  </si>
  <si>
    <t xml:space="preserve">Works Contract (Single 30000, Aggregate Rs. 100,000) if Recipient other than Ind / HUF </t>
  </si>
  <si>
    <t xml:space="preserve">Rent on Land, Building by Individuals / HUF (if Tax Audit not required) </t>
  </si>
  <si>
    <t xml:space="preserve">Paras Chhabra </t>
  </si>
  <si>
    <t>AAXPR1987G</t>
  </si>
  <si>
    <t>AANPC1988H</t>
  </si>
  <si>
    <t>Big Boss-13</t>
  </si>
  <si>
    <t>AAAPK6789R</t>
  </si>
  <si>
    <t>Salman Salim Khan</t>
  </si>
  <si>
    <t>DELB16835A</t>
  </si>
  <si>
    <t>ADKCB3899K</t>
  </si>
  <si>
    <t xml:space="preserve">GSTIN </t>
  </si>
  <si>
    <t>07ADKCB3899K1ZA</t>
  </si>
  <si>
    <t>SALARY</t>
  </si>
  <si>
    <t xml:space="preserve">ANNUAL VALUE </t>
  </si>
  <si>
    <t>Section 80C / 80CCD (1) / 80CCC</t>
  </si>
  <si>
    <r>
      <rPr>
        <i/>
        <sz val="8"/>
        <color rgb="FFC00000"/>
        <rFont val="Arial Narrow"/>
        <family val="2"/>
      </rPr>
      <t>Dr SB Rathore</t>
    </r>
    <r>
      <rPr>
        <i/>
        <sz val="8"/>
        <color theme="1"/>
        <rFont val="Arial Narrow"/>
        <family val="2"/>
      </rPr>
      <t>, Former Associate Professor of Commerce, Shyam Lal College</t>
    </r>
    <r>
      <rPr>
        <i/>
        <sz val="8"/>
        <color rgb="FF0033CC"/>
        <rFont val="Arial Narrow"/>
        <family val="2"/>
      </rPr>
      <t xml:space="preserve">  (42 Yrs Teaching Experience from Oct-1977 to Dec-2019)</t>
    </r>
    <r>
      <rPr>
        <i/>
        <sz val="8"/>
        <color theme="1"/>
        <rFont val="Arial Narrow"/>
        <family val="2"/>
      </rPr>
      <t xml:space="preserve">  # </t>
    </r>
    <r>
      <rPr>
        <i/>
        <sz val="8"/>
        <color rgb="FF7030A0"/>
        <rFont val="Arial Narrow"/>
        <family val="2"/>
      </rPr>
      <t>9811116835</t>
    </r>
    <r>
      <rPr>
        <i/>
        <sz val="8"/>
        <color theme="1"/>
        <rFont val="Arial Narrow"/>
        <family val="2"/>
      </rPr>
      <t xml:space="preserve"> www.taxclasses.in</t>
    </r>
  </si>
  <si>
    <t>Health @ 1% + Edu Cess@ 3%</t>
  </si>
  <si>
    <t>Case Study-2401: Generate  e-TDS (Salary-24Q) Return for the First Quarter ending on 30-06-19</t>
  </si>
  <si>
    <t xml:space="preserve">Amount deductible u/s 80C (PF / LIC / ) </t>
  </si>
  <si>
    <t xml:space="preserve">Tax deducted of all the Employees </t>
  </si>
  <si>
    <t>Max Rebate u/s 87A Rs 12500 if TI=&lt; 500,000</t>
  </si>
  <si>
    <t xml:space="preserve">Form 16 (Salary) </t>
  </si>
  <si>
    <t>Tax Deducted in Apr-2019</t>
  </si>
  <si>
    <t xml:space="preserve">Quarters </t>
  </si>
  <si>
    <t xml:space="preserve">April, May &amp; June </t>
  </si>
  <si>
    <t>July, Aug &amp; Sept</t>
  </si>
  <si>
    <t>Oct, Nov &amp; Dec</t>
  </si>
  <si>
    <t xml:space="preserve">Jan, Feb &amp; March </t>
  </si>
  <si>
    <t>April &amp;  May  3%</t>
  </si>
  <si>
    <t xml:space="preserve">Months (FY 2019-20) </t>
  </si>
  <si>
    <r>
      <rPr>
        <b/>
        <sz val="10"/>
        <color rgb="FFC00000"/>
        <rFont val="Arial"/>
        <family val="2"/>
      </rPr>
      <t xml:space="preserve">TDS by Employer / Banks, etc (FY 2019-20) </t>
    </r>
    <r>
      <rPr>
        <sz val="10"/>
        <color theme="1"/>
        <rFont val="Arial"/>
        <family val="2"/>
      </rPr>
      <t xml:space="preserve">     </t>
    </r>
    <r>
      <rPr>
        <b/>
        <sz val="10"/>
        <color rgb="FF0033CC"/>
        <rFont val="Arial"/>
        <family val="2"/>
      </rPr>
      <t xml:space="preserve">  Tax Deducted, Date of Deposit, Interest, Issue of Form 16 / 16A </t>
    </r>
  </si>
  <si>
    <t xml:space="preserve">Interest @ 1 % per month or part </t>
  </si>
  <si>
    <t xml:space="preserve">1.  Tax Neither  Deducted, Nor Deposited </t>
  </si>
  <si>
    <t xml:space="preserve">2. Tax Deducted and Deposited till due date </t>
  </si>
  <si>
    <t xml:space="preserve">3. Tax Deducted, But Deposited after Due Date </t>
  </si>
  <si>
    <t xml:space="preserve">1.50 % p.m. from the date of tax deducted till date of payment (Month) </t>
  </si>
  <si>
    <t>07AAACR3899K1ZA</t>
  </si>
  <si>
    <t>Dr S B Rathore</t>
  </si>
  <si>
    <t>AAAPR1234H</t>
  </si>
  <si>
    <t>DACPG6688K</t>
  </si>
  <si>
    <t>AAXPD1977G</t>
  </si>
  <si>
    <t>AANPS1986H</t>
  </si>
  <si>
    <t xml:space="preserve">Shehnaaz Kaur Gill </t>
  </si>
  <si>
    <t>01/04/19 to 30/09/19</t>
  </si>
  <si>
    <t>01/04/19 to 31/08/19</t>
  </si>
  <si>
    <t xml:space="preserve">Employment Period (5-6 Months) </t>
  </si>
  <si>
    <t>House Property:  Taxable Income / Interest on Housing Loan paid*</t>
  </si>
  <si>
    <t>Rathore Beauty Consultant</t>
  </si>
  <si>
    <t>* Interest on Housing Loan paid to State Bank of India (PAN AARCS1234J)  by Ms Rashami Desai</t>
  </si>
  <si>
    <t xml:space="preserve">Tax deducted of both the Employees </t>
  </si>
  <si>
    <t>Case Study-2402:  Generate  e-TDS (Salary-24Q) for the Second Quarter ending on 30-09-2019</t>
  </si>
  <si>
    <t>BSR 0510322 on 02/08/2019</t>
  </si>
  <si>
    <t>BSR 0510322 on 06/09/2019</t>
  </si>
  <si>
    <t>BSR 0510322 on 07/10/2019</t>
  </si>
  <si>
    <t>http://taxclasses.in/ques-cals-2402/</t>
  </si>
  <si>
    <t>Ques &amp; Cals - 2402</t>
  </si>
  <si>
    <t>https://drive.google.com/open?id=1pAXv777JtMUSlcMPY--CwSQIFEcb3c6I</t>
  </si>
  <si>
    <t>TDS_RPU_3.0 Jar</t>
  </si>
  <si>
    <t>https://drive.google.com/open?id=1s96baSMAebz2QRhJQcTD-M3p5CRXpV4j</t>
  </si>
  <si>
    <t xml:space="preserve">FUV File-2401 </t>
  </si>
  <si>
    <t>Ques &amp; Cals - 2401</t>
  </si>
  <si>
    <t>http://taxclasses.in/ques-cals-2401/</t>
  </si>
  <si>
    <t>YouTube-2401</t>
  </si>
  <si>
    <t>https://youtu.be/dYD1lN6KQrk</t>
  </si>
  <si>
    <t>FUV File-2402</t>
  </si>
  <si>
    <t>YouTube-2402</t>
  </si>
  <si>
    <t>https://youtu.be/P5boBXxmysw</t>
  </si>
  <si>
    <t>https://drive.google.com/open?id=1YG3qhvM6wJ1h5Pdfyrov2QEKu1ksF0P8</t>
  </si>
  <si>
    <t>Case-2401 (Big Boss-13) Salary_24Q_First Quarter (FY 2019-20)</t>
  </si>
  <si>
    <t>Case-2402 (Rathore Beauty Consultant) Salary_24Q_Second Quarter (FY 2019-20)</t>
  </si>
  <si>
    <t>Case Study-2403:  Generate  e-TDS (Salary-24Q) for the Third  Quarter ending on 31-12-19</t>
  </si>
  <si>
    <t>Amount deductible u/s 80G (PMRF)</t>
  </si>
  <si>
    <t>Ded u/s 80G</t>
  </si>
  <si>
    <t>BSR 0006623 on 01/11/2019</t>
  </si>
  <si>
    <t>BSR 0006623 on 02/12/2019</t>
  </si>
  <si>
    <t>BSR 0006623 on 05/01/2020</t>
  </si>
  <si>
    <t>HEC</t>
  </si>
  <si>
    <t xml:space="preserve">Exempted House Rent Allowance </t>
  </si>
  <si>
    <t xml:space="preserve">Less HRA u/s 10(13A) </t>
  </si>
  <si>
    <t>House Property (Net) Income / Interest on Housing Loan paid*</t>
  </si>
  <si>
    <t>Amar (Sr Citizen)</t>
  </si>
  <si>
    <t>Amar Mukherjee</t>
  </si>
  <si>
    <t>Akbar Banerjee</t>
  </si>
  <si>
    <t>Anthony Chatterjee</t>
  </si>
  <si>
    <t>BAXPB1897G</t>
  </si>
  <si>
    <t>EANPC1907H</t>
  </si>
  <si>
    <t>AAACM6835K</t>
  </si>
  <si>
    <t>DELM71421A</t>
  </si>
  <si>
    <t>Solution to Case Study-2403</t>
  </si>
  <si>
    <t>07AAACM6835K1ZA</t>
  </si>
  <si>
    <t>* Both Akbar and Anthony have taken Housing Loan from Corporation Bank (PAN AAECC4567A).</t>
  </si>
  <si>
    <t xml:space="preserve">Amount deductible u/s 80C (PF / LIC) </t>
  </si>
  <si>
    <t>Iqbal Singh Sharma</t>
  </si>
  <si>
    <t>01/11/19 to 31/03/20</t>
  </si>
  <si>
    <t xml:space="preserve">Salary from Ex-Employer </t>
  </si>
  <si>
    <t xml:space="preserve">Mamta Ben and Company </t>
  </si>
  <si>
    <t xml:space="preserve">Employment Period ( 5 -12 Months) </t>
  </si>
  <si>
    <t xml:space="preserve">Salary from Ex-Employer (Reported by Akbar) </t>
  </si>
  <si>
    <r>
      <rPr>
        <i/>
        <sz val="8"/>
        <color rgb="FFC00000"/>
        <rFont val="Arial Narrow"/>
        <family val="2"/>
      </rPr>
      <t>Dr SB Rathore</t>
    </r>
    <r>
      <rPr>
        <i/>
        <sz val="8"/>
        <color theme="1"/>
        <rFont val="Arial Narrow"/>
        <family val="2"/>
      </rPr>
      <t>, Former Associate Professor of Commerce, Shyam Lal College</t>
    </r>
    <r>
      <rPr>
        <i/>
        <sz val="8"/>
        <color rgb="FF0033CC"/>
        <rFont val="Arial Narrow"/>
        <family val="2"/>
      </rPr>
      <t xml:space="preserve"> (42 Yrs Teaching Experience from Oct-1977 to Dec-2019)</t>
    </r>
    <r>
      <rPr>
        <i/>
        <sz val="8"/>
        <color theme="1"/>
        <rFont val="Arial Narrow"/>
        <family val="2"/>
      </rPr>
      <t xml:space="preserve"> # </t>
    </r>
    <r>
      <rPr>
        <i/>
        <sz val="8"/>
        <color rgb="FF7030A0"/>
        <rFont val="Arial Narrow"/>
        <family val="2"/>
      </rPr>
      <t>9811116835</t>
    </r>
    <r>
      <rPr>
        <i/>
        <sz val="8"/>
        <color theme="1"/>
        <rFont val="Arial Narrow"/>
        <family val="2"/>
      </rPr>
      <t xml:space="preserve"> www.taxclasses.in</t>
    </r>
  </si>
  <si>
    <r>
      <rPr>
        <i/>
        <sz val="8"/>
        <color rgb="FFC00000"/>
        <rFont val="Arial Narrow"/>
        <family val="2"/>
      </rPr>
      <t>Dr SB Rathore</t>
    </r>
    <r>
      <rPr>
        <i/>
        <sz val="8"/>
        <color theme="1"/>
        <rFont val="Arial Narrow"/>
        <family val="2"/>
      </rPr>
      <t>, Former Associate Professor of Commerce, Shyam Lal College</t>
    </r>
    <r>
      <rPr>
        <i/>
        <sz val="8"/>
        <color rgb="FF0033CC"/>
        <rFont val="Arial Narrow"/>
        <family val="2"/>
      </rPr>
      <t xml:space="preserve"> (42 Yrs Teaching Experience from Oct-1977 to Dec-2019)</t>
    </r>
    <r>
      <rPr>
        <i/>
        <sz val="8"/>
        <color theme="1"/>
        <rFont val="Arial Narrow"/>
        <family val="2"/>
      </rPr>
      <t xml:space="preserve"># </t>
    </r>
    <r>
      <rPr>
        <i/>
        <sz val="8"/>
        <color rgb="FF7030A0"/>
        <rFont val="Arial Narrow"/>
        <family val="2"/>
      </rPr>
      <t>9811116835</t>
    </r>
    <r>
      <rPr>
        <i/>
        <sz val="8"/>
        <color theme="1"/>
        <rFont val="Arial Narrow"/>
        <family val="2"/>
      </rPr>
      <t xml:space="preserve"> www.taxclasses.in</t>
    </r>
  </si>
  <si>
    <t>ADXPM1965G</t>
  </si>
  <si>
    <t>Rahul Baba</t>
  </si>
  <si>
    <t xml:space="preserve">Chandra Babu </t>
  </si>
  <si>
    <t>Maya Baby</t>
  </si>
  <si>
    <t xml:space="preserve">Principal </t>
  </si>
  <si>
    <t>Solution to Case Study-2404</t>
  </si>
  <si>
    <t>Challan No. 00123</t>
  </si>
  <si>
    <t>Challan No. 00456</t>
  </si>
  <si>
    <t>Challan No. 00789</t>
  </si>
  <si>
    <t>BSR 0510308 on 30/04/2020</t>
  </si>
  <si>
    <t>BSR 0510308 on 07/02/2020</t>
  </si>
  <si>
    <t>BSR 0510308 on 07/03/2020</t>
  </si>
  <si>
    <t>YouTube-2404</t>
  </si>
  <si>
    <t>Ques &amp; Cals - 2404</t>
  </si>
  <si>
    <t>FUV File-2404</t>
  </si>
  <si>
    <t>EAHLH9811K</t>
  </si>
  <si>
    <t>25, Sita Ram Road,  Saraswati Vihar, Delhi-110034</t>
  </si>
  <si>
    <t>AAAPK9876H</t>
  </si>
  <si>
    <t>07EAHLH9811K3ZA</t>
  </si>
  <si>
    <t>HDFC Bank Ltd,  Saraswati Vihar, Delhi-110034</t>
  </si>
  <si>
    <t xml:space="preserve">Local Authority (Delhi State Govt) </t>
  </si>
  <si>
    <t>Employment Period</t>
  </si>
  <si>
    <t>Case Study-2404:  Generate  e-TDS (Salary-24Q) for the Last Quarter ending on 31-03-20</t>
  </si>
  <si>
    <t>House Rent Allowance</t>
  </si>
  <si>
    <t xml:space="preserve">Gross Salary </t>
  </si>
  <si>
    <t xml:space="preserve">Less HRA  u/s 10(13A) </t>
  </si>
  <si>
    <t xml:space="preserve">Less Deductions </t>
  </si>
  <si>
    <t xml:space="preserve">Total income </t>
  </si>
  <si>
    <t xml:space="preserve">Tax Payable </t>
  </si>
  <si>
    <t>Other Allowances</t>
  </si>
  <si>
    <t xml:space="preserve">* Interest on Housing Loan paid to State Bank of India (PAN AARCS1234J) by Chandra Babu </t>
  </si>
  <si>
    <t xml:space="preserve">* Rent paid by Maya Baby to her Landlord Simple Singh (PAN AAAPS9875K) </t>
  </si>
  <si>
    <t xml:space="preserve">Employers' Contribution to NPS </t>
  </si>
  <si>
    <t xml:space="preserve">Less Standard Deduction </t>
  </si>
  <si>
    <t>House Property: Intt on Housing Loan</t>
  </si>
  <si>
    <t xml:space="preserve">80CCD (1B) NPS </t>
  </si>
  <si>
    <t>80CCD (1)  NPS</t>
  </si>
  <si>
    <t>80CCD (2) Employer's Contribution</t>
  </si>
  <si>
    <t>80G (Donation to PM Relief Fund)</t>
  </si>
  <si>
    <t xml:space="preserve">80C (LIC / PPF) </t>
  </si>
  <si>
    <t xml:space="preserve">Health &amp; Edu Cess @ 4% </t>
  </si>
  <si>
    <t xml:space="preserve">Surcharge @ 10% </t>
  </si>
  <si>
    <t xml:space="preserve">Deductions </t>
  </si>
  <si>
    <r>
      <rPr>
        <i/>
        <sz val="8"/>
        <color rgb="FFC00000"/>
        <rFont val="Arial Narrow"/>
        <family val="2"/>
      </rPr>
      <t>Dr SB Rathore</t>
    </r>
    <r>
      <rPr>
        <i/>
        <sz val="8"/>
        <color theme="1"/>
        <rFont val="Arial Narrow"/>
        <family val="2"/>
      </rPr>
      <t>, Former Associate Professor of Commerce, Shyam Lal College</t>
    </r>
    <r>
      <rPr>
        <i/>
        <sz val="8"/>
        <color rgb="FF0033CC"/>
        <rFont val="Arial Narrow"/>
        <family val="2"/>
      </rPr>
      <t xml:space="preserve">  (42 Yrs Teaching Experience from Oct-1977 to Dec-2019)</t>
    </r>
    <r>
      <rPr>
        <i/>
        <sz val="8"/>
        <color theme="1"/>
        <rFont val="Arial Narrow"/>
        <family val="2"/>
      </rPr>
      <t xml:space="preserve">  # </t>
    </r>
    <r>
      <rPr>
        <i/>
        <sz val="8"/>
        <color rgb="FF7030A0"/>
        <rFont val="Arial Narrow"/>
        <family val="2"/>
      </rPr>
      <t>9811116835</t>
    </r>
    <r>
      <rPr>
        <i/>
        <sz val="8"/>
        <color theme="1"/>
        <rFont val="Arial Narrow"/>
        <family val="2"/>
      </rPr>
      <t xml:space="preserve"> </t>
    </r>
  </si>
  <si>
    <r>
      <rPr>
        <i/>
        <sz val="8"/>
        <color rgb="FFC00000"/>
        <rFont val="Arial Narrow"/>
        <family val="2"/>
      </rPr>
      <t>Dr SB Rathore</t>
    </r>
    <r>
      <rPr>
        <i/>
        <sz val="8"/>
        <color theme="1"/>
        <rFont val="Arial Narrow"/>
        <family val="2"/>
      </rPr>
      <t>, Former Associate Professor of Commerce, Shyam Lal College</t>
    </r>
    <r>
      <rPr>
        <i/>
        <sz val="8"/>
        <color rgb="FF0033CC"/>
        <rFont val="Arial Narrow"/>
        <family val="2"/>
      </rPr>
      <t xml:space="preserve">  (42 Yrs Teaching Experience from Oct-1977 to Dec-2019)</t>
    </r>
    <r>
      <rPr>
        <i/>
        <sz val="8"/>
        <color theme="1"/>
        <rFont val="Arial Narrow"/>
        <family val="2"/>
      </rPr>
      <t xml:space="preserve">  # </t>
    </r>
    <r>
      <rPr>
        <i/>
        <sz val="8"/>
        <color rgb="FF7030A0"/>
        <rFont val="Arial Narrow"/>
        <family val="2"/>
      </rPr>
      <t>9811116835</t>
    </r>
  </si>
  <si>
    <t xml:space="preserve">HRA  u/s 10(13A) </t>
  </si>
  <si>
    <t>Total Deductions</t>
  </si>
  <si>
    <t xml:space="preserve">Sec 80CCE </t>
  </si>
  <si>
    <t>Max Allowed Rs. 150000</t>
  </si>
  <si>
    <t>AACPB6688K</t>
  </si>
  <si>
    <t>BAXPB1977G</t>
  </si>
  <si>
    <t>DANPB1986H</t>
  </si>
  <si>
    <t>2441</t>
  </si>
  <si>
    <t>2442</t>
  </si>
  <si>
    <t>2443</t>
  </si>
  <si>
    <r>
      <t>Tax on Total Income</t>
    </r>
    <r>
      <rPr>
        <sz val="10"/>
        <color rgb="FF0033CC"/>
        <rFont val="Arial"/>
        <family val="2"/>
      </rPr>
      <t xml:space="preserve"> (Sr, </t>
    </r>
    <r>
      <rPr>
        <sz val="10"/>
        <color rgb="FFC00000"/>
        <rFont val="Arial"/>
        <family val="2"/>
      </rPr>
      <t>Non-Sr</t>
    </r>
    <r>
      <rPr>
        <sz val="10"/>
        <color rgb="FF0033CC"/>
        <rFont val="Arial"/>
        <family val="2"/>
      </rPr>
      <t xml:space="preserve">, Sr) </t>
    </r>
  </si>
  <si>
    <t>Hanumanta Tax College</t>
  </si>
  <si>
    <t>Dr Arvind Kesriwal</t>
  </si>
  <si>
    <t>kesri.htc@gmail.com</t>
  </si>
  <si>
    <t>hanumanta_2020@gmail.com</t>
  </si>
  <si>
    <t>Gross Total Income</t>
  </si>
  <si>
    <t>DELH01714G</t>
  </si>
  <si>
    <t>http://taxclasses.in/ques-tax-cals-2404/</t>
  </si>
  <si>
    <t>Case-2404 (Hanumanta Tax College) Salary_24Q_Fourth Quarter (FY 2019-20)</t>
  </si>
  <si>
    <t>https://youtu.be/hkJRHS0HOm4</t>
  </si>
  <si>
    <t>50000 p.m.</t>
  </si>
  <si>
    <t>192A</t>
  </si>
  <si>
    <t>Not Possible</t>
  </si>
  <si>
    <t>Yes</t>
  </si>
  <si>
    <t>No</t>
  </si>
  <si>
    <t>Sections 192A, 193, 194, 194A, 194D, 194DA, 194-I</t>
  </si>
  <si>
    <t>Sections 192, 193, 194, 194A, 194C, 194D, 194G, 194H, 194-I, 194J, 194K, 194LA, 194LBB, 194LC, 194M, 195</t>
  </si>
  <si>
    <r>
      <t xml:space="preserve">Form 15G_15H    </t>
    </r>
    <r>
      <rPr>
        <sz val="14"/>
        <color rgb="FF0033CC"/>
        <rFont val="Arial"/>
        <family val="2"/>
      </rPr>
      <t xml:space="preserve">Provisions of Section 197A </t>
    </r>
  </si>
  <si>
    <r>
      <t xml:space="preserve">Form 13  </t>
    </r>
    <r>
      <rPr>
        <sz val="14"/>
        <color rgb="FF0033CC"/>
        <rFont val="Arial"/>
        <family val="2"/>
      </rPr>
      <t xml:space="preserve">Obtaining a Certificate of Lower Rate from Assessing officer (Sec 197) </t>
    </r>
  </si>
  <si>
    <t>24Q</t>
  </si>
  <si>
    <t>26QB</t>
  </si>
  <si>
    <t>26QC</t>
  </si>
  <si>
    <t>Salary u/s  192</t>
  </si>
  <si>
    <t>26Q</t>
  </si>
  <si>
    <t>27Q</t>
  </si>
  <si>
    <t>27EQ</t>
  </si>
  <si>
    <t xml:space="preserve">Tax Collection </t>
  </si>
  <si>
    <t xml:space="preserve">Other Cases (Non-Salary) </t>
  </si>
  <si>
    <t xml:space="preserve">No Quarterly TDS Return Filed </t>
  </si>
  <si>
    <t>FY 2018-19</t>
  </si>
  <si>
    <t>Submission Extended to 30-06-19</t>
  </si>
  <si>
    <t>Form 16 issue Extended to 10-07-19</t>
  </si>
  <si>
    <t>Form 16</t>
  </si>
  <si>
    <t>Form 16A</t>
  </si>
  <si>
    <t>Form 16B</t>
  </si>
  <si>
    <t>Form 16C</t>
  </si>
  <si>
    <t xml:space="preserve">Value of Motor Vehicle Exceeding  Rs. 10 Lakh </t>
  </si>
  <si>
    <t xml:space="preserve">Withdrawl of Cash from Current Account exceeding Rs.1 Crore </t>
  </si>
  <si>
    <t xml:space="preserve">Tax Collected at Source @ 1%    Form 13 Allowed </t>
  </si>
  <si>
    <t xml:space="preserve">Withdrawl from Provident Fund  (Taxable) </t>
  </si>
  <si>
    <t xml:space="preserve">Immoveable Property u/s  194-IA (No TAN Required) </t>
  </si>
  <si>
    <t>Rent by Landlord (No TAN Required) Exceeding Monthly Rs. 50000</t>
  </si>
  <si>
    <t>When deductee Non-Resident u/s 195</t>
  </si>
  <si>
    <t>Case Study-2601: Generate  e-TDS (Non-Salary 26Q) Return for the First Quarter ending on 30-06-19</t>
  </si>
  <si>
    <t>Sidharth &amp; Co</t>
  </si>
  <si>
    <t xml:space="preserve">Asim Associates </t>
  </si>
  <si>
    <t>APXCS1978G</t>
  </si>
  <si>
    <t>AAXFA1987G</t>
  </si>
  <si>
    <t>2611</t>
  </si>
  <si>
    <t>2612</t>
  </si>
  <si>
    <t>2613</t>
  </si>
  <si>
    <t>06001</t>
  </si>
  <si>
    <t>(A) Information pertaining to Deductees</t>
  </si>
  <si>
    <t>Case-2601 (Big Boss-13) Non-Salary_26Q_First Quarter (FY 2019-20)</t>
  </si>
  <si>
    <t>YouTube-2601</t>
  </si>
  <si>
    <t>Ques &amp; Cals - 2601</t>
  </si>
  <si>
    <t>FUV File-2601</t>
  </si>
  <si>
    <t xml:space="preserve"> 15G_15H</t>
  </si>
  <si>
    <t>Code</t>
  </si>
  <si>
    <t>94A</t>
  </si>
  <si>
    <t>94B</t>
  </si>
  <si>
    <t>94C</t>
  </si>
  <si>
    <t>94D</t>
  </si>
  <si>
    <t>4BB</t>
  </si>
  <si>
    <t>4DA</t>
  </si>
  <si>
    <t>94H</t>
  </si>
  <si>
    <t>4IA</t>
  </si>
  <si>
    <t>4IB</t>
  </si>
  <si>
    <t>94J</t>
  </si>
  <si>
    <r>
      <t xml:space="preserve">Compiled by Dr SB Rathore, </t>
    </r>
    <r>
      <rPr>
        <i/>
        <sz val="9"/>
        <color rgb="FF7030A0"/>
        <rFont val="Arial"/>
        <family val="2"/>
      </rPr>
      <t xml:space="preserve">M.Com; M.Phil; LL.B; Ph.D. </t>
    </r>
    <r>
      <rPr>
        <i/>
        <sz val="10"/>
        <color rgb="FF7030A0"/>
        <rFont val="Arial"/>
        <family val="2"/>
      </rPr>
      <t xml:space="preserve">  Former Associate Professor of Commerce, Shyam Lal College  (42 yrs Teaching Experience from Oct-1977 to Dec-2019) # 9811116835 www.taxclasses.in</t>
    </r>
  </si>
  <si>
    <t>Sr Citizen</t>
  </si>
  <si>
    <t xml:space="preserve">Below the Threshold Limit </t>
  </si>
  <si>
    <t>PAN not available    Higher Rate  @ 20%</t>
  </si>
  <si>
    <t>In case of deduction of tax at higher rate due to non-availability of PAN ‘C’ remark is allowed only if deductee PAN quoted is structurally invalid. (i.e. “PANAPPLIED”, “PANINVALID” or “PANNOTAVBL”).</t>
  </si>
  <si>
    <t>Reason for Non Deduction / Lower /higher Deduction 26 Q</t>
  </si>
  <si>
    <t>Reason for Non Deduction / Lower /higher Deduction 24Q</t>
  </si>
  <si>
    <r>
      <t xml:space="preserve">In case of </t>
    </r>
    <r>
      <rPr>
        <b/>
        <sz val="11"/>
        <color rgb="FF333333"/>
        <rFont val="Inherit"/>
      </rPr>
      <t>lower deduction</t>
    </r>
    <r>
      <rPr>
        <sz val="11"/>
        <color rgb="FF333333"/>
        <rFont val="Inherit"/>
      </rPr>
      <t xml:space="preserve"> on account of certificate under section 197</t>
    </r>
  </si>
  <si>
    <r>
      <t xml:space="preserve">In case of </t>
    </r>
    <r>
      <rPr>
        <b/>
        <sz val="11"/>
        <color rgb="FF333333"/>
        <rFont val="Inherit"/>
      </rPr>
      <t>no deduction</t>
    </r>
    <r>
      <rPr>
        <sz val="11"/>
        <color rgb="FF333333"/>
        <rFont val="Inherit"/>
      </rPr>
      <t xml:space="preserve"> on account of certificate under section 197</t>
    </r>
  </si>
  <si>
    <r>
      <t xml:space="preserve">In case of deduction of tax at higher rate due to </t>
    </r>
    <r>
      <rPr>
        <b/>
        <sz val="11"/>
        <color rgb="FF333333"/>
        <rFont val="Inherit"/>
      </rPr>
      <t>non-availability of PAN</t>
    </r>
    <r>
      <rPr>
        <sz val="11"/>
        <color rgb="FF333333"/>
        <rFont val="Inherit"/>
      </rPr>
      <t>. TDS deducted amount in deductee details should not be less than 20% of Amount paid/ credited in this case. ‘C’ remark is allowed only if deductee PAN quoted is structurally invalid (i.e. “PANAPPLIED”, “PANINVALID” or “PANNOTAVBL”).</t>
    </r>
  </si>
  <si>
    <r>
      <t>In case of</t>
    </r>
    <r>
      <rPr>
        <b/>
        <sz val="11"/>
        <color rgb="FF333333"/>
        <rFont val="Inherit"/>
      </rPr>
      <t xml:space="preserve"> lower deduction/no deduction </t>
    </r>
    <r>
      <rPr>
        <sz val="11"/>
        <color rgb="FF333333"/>
        <rFont val="Inherit"/>
      </rPr>
      <t xml:space="preserve">on account of certificate under section </t>
    </r>
    <r>
      <rPr>
        <b/>
        <sz val="11"/>
        <color rgb="FF333333"/>
        <rFont val="Inherit"/>
      </rPr>
      <t>197</t>
    </r>
  </si>
  <si>
    <r>
      <t>In case of no deduction on account of declaration under section</t>
    </r>
    <r>
      <rPr>
        <b/>
        <sz val="11"/>
        <color rgb="FF333333"/>
        <rFont val="Inherit"/>
      </rPr>
      <t xml:space="preserve"> 197A</t>
    </r>
    <r>
      <rPr>
        <sz val="11"/>
        <color rgb="FF333333"/>
        <rFont val="Inherit"/>
      </rPr>
      <t>. Allowed only for section 194, 194A, 194EE, 193, 194DA, 192A, 194I(a), 194I(b) &amp; 194D (no deduction/lower deduction)</t>
    </r>
  </si>
  <si>
    <t>Form 15G or 15H</t>
  </si>
  <si>
    <t>Higher Rate</t>
  </si>
  <si>
    <r>
      <t xml:space="preserve">Transaction where tax has not been deducted as amount paid/credited to the vendor/party has not exceeded </t>
    </r>
    <r>
      <rPr>
        <b/>
        <sz val="11"/>
        <color rgb="FF333333"/>
        <rFont val="Inherit"/>
      </rPr>
      <t>the threshold limit</t>
    </r>
    <r>
      <rPr>
        <sz val="11"/>
        <color rgb="FF333333"/>
        <rFont val="Inherit"/>
      </rPr>
      <t xml:space="preserve"> (as per the provisions of income tax act). Applicable for sections 193,194, 194A, 194B, 194BB, 194C, 194D, 194EE, 194G, 194H, 194I, 194J, 194LA.</t>
    </r>
  </si>
  <si>
    <t>Threshold Limit</t>
  </si>
  <si>
    <t>Specified Persons</t>
  </si>
  <si>
    <r>
      <t xml:space="preserve">In case of </t>
    </r>
    <r>
      <rPr>
        <b/>
        <sz val="11"/>
        <color rgb="FF333333"/>
        <rFont val="Inherit"/>
      </rPr>
      <t xml:space="preserve">no deduction </t>
    </r>
    <r>
      <rPr>
        <sz val="11"/>
        <color rgb="FF333333"/>
        <rFont val="Inherit"/>
      </rPr>
      <t>on account of payment under section 197A (1F). Applicable from FY 2012-13 onwards</t>
    </r>
  </si>
  <si>
    <t>In exercise of the powers conferred by sub-section (1F) of section 197A of the Income-tax Act, 1961 (43 of 1961), the Central Government hereby notifies that no deduction of tax under Chapter XVII of the said Act shall be made on the payments of the nature specified below, in case such payment is made by a person to a bank listed in the Second Schedule to the Reserve Bank of India Act, 1934 (2 of 1934), excluding a foreign bank, namely:- (i)  bank guarantee commission; (ii)  cash management service charges; (iii)  depository charges on maintenance of DEMAT accounts; (iv)  charges for warehousing services for commodities; (v)  underwriting service charges; (vi)  clearing charges (MICR charges); (vii)  credit card or debit card commission for transaction between the merchant establishment and acquirer bank.</t>
  </si>
  <si>
    <r>
      <rPr>
        <sz val="13"/>
        <color rgb="FF0033CC"/>
        <rFont val="Arial"/>
        <family val="2"/>
      </rPr>
      <t xml:space="preserve"> 2.5L </t>
    </r>
    <r>
      <rPr>
        <sz val="13"/>
        <color theme="1"/>
        <rFont val="Arial"/>
        <family val="2"/>
      </rPr>
      <t xml:space="preserve">/ 3L / </t>
    </r>
    <r>
      <rPr>
        <sz val="13"/>
        <color theme="9" tint="-0.499984740745262"/>
        <rFont val="Arial"/>
        <family val="2"/>
      </rPr>
      <t>5L</t>
    </r>
  </si>
  <si>
    <t>T. D. S. BY THE BANKS</t>
  </si>
  <si>
    <t>INTT ON FDRs WITH BANKS</t>
  </si>
  <si>
    <r>
      <t xml:space="preserve">ADD : SURCHARGE  </t>
    </r>
    <r>
      <rPr>
        <sz val="8"/>
        <rFont val="Arial"/>
        <family val="2"/>
      </rPr>
      <t xml:space="preserve">(10 % --15% --  25% -- 37%) </t>
    </r>
  </si>
  <si>
    <t xml:space="preserve">Tax Amount </t>
  </si>
  <si>
    <t xml:space="preserve">Instalment </t>
  </si>
  <si>
    <t>Last Date</t>
  </si>
  <si>
    <t>First</t>
  </si>
  <si>
    <t>Second</t>
  </si>
  <si>
    <t>Third</t>
  </si>
  <si>
    <t xml:space="preserve">Fourth </t>
  </si>
  <si>
    <t>Rounded</t>
  </si>
  <si>
    <t xml:space="preserve">% </t>
  </si>
  <si>
    <t xml:space="preserve">No Need to Pay Advance  Tax to Sr Citizen, if No Income from Business / Profession </t>
  </si>
  <si>
    <t>Advance Tax applicable only If Balance Tax Liability Exceeds Rs. 10000</t>
  </si>
  <si>
    <t xml:space="preserve">Computation of Advance Tax (Non-Sr Citizen) </t>
  </si>
  <si>
    <t>234C</t>
  </si>
  <si>
    <t xml:space="preserve">1% for 3 Months </t>
  </si>
  <si>
    <t>1% for 1 Month</t>
  </si>
  <si>
    <t>In Case, Presumtive System opted u/s 44ADA, 44AD, ……Pay 100 % by 15-03-20</t>
  </si>
  <si>
    <t>YouTube-2403</t>
  </si>
  <si>
    <t>Ques &amp; Cals - 2403</t>
  </si>
  <si>
    <t>FUV File-2403</t>
  </si>
  <si>
    <t>Case-2403 (Mamta Ben &amp; Company) Salary_24Q_Third Quarter (FY 2019-20)</t>
  </si>
  <si>
    <t>https://youtu.be/gu-lBeSkeY0</t>
  </si>
  <si>
    <t>http://taxclasses.in/ques-tax-cals-2403/</t>
  </si>
  <si>
    <t>https://drive.google.com/open?id=1ut3BcjqCVN4wmchjeiQfW5TczlSYPPZ0</t>
  </si>
  <si>
    <t>B.Com.(H) II Year, Semester-IV  (Jan-June 2020)    (SEC BCH 4.5c  E-Filing of Returns)</t>
  </si>
  <si>
    <t>https://drive.google.com/file/d/1Pjh08xGEs_azF4nUDNqW7e0H61fmizPs/view?usp=sharing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</si>
</sst>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Rs.&quot;\ #,##0;[Red]&quot;Rs.&quot;\ \-#,##0"/>
    <numFmt numFmtId="165" formatCode="[$-409]d\-mmm\-yy;@"/>
  </numFmts>
  <fonts count="131">
    <font>
      <sz val="11"/>
      <color theme="1"/>
      <name val="Calibri"/>
      <family val="2"/>
      <scheme val="minor"/>
    </font>
    <font>
      <sz val="11"/>
      <color theme="1"/>
      <name val="Arial"/>
      <family val="2"/>
    </font>
    <font>
      <sz val="9"/>
      <color theme="1"/>
      <name val="Arial"/>
      <family val="2"/>
    </font>
    <font>
      <sz val="10"/>
      <color theme="1"/>
      <name val="Arial"/>
      <family val="2"/>
    </font>
    <font>
      <sz val="10"/>
      <name val="Arial"/>
      <family val="2"/>
    </font>
    <font>
      <sz val="10"/>
      <color rgb="FFC00000"/>
      <name val="Arial"/>
      <family val="2"/>
    </font>
    <font>
      <i/>
      <sz val="10"/>
      <color rgb="FFC00000"/>
      <name val="Arial"/>
      <family val="2"/>
    </font>
    <font>
      <b/>
      <sz val="10"/>
      <color theme="1"/>
      <name val="Arial"/>
      <family val="2"/>
    </font>
    <font>
      <b/>
      <sz val="11"/>
      <color theme="1"/>
      <name val="Arial"/>
      <family val="2"/>
    </font>
    <font>
      <sz val="12"/>
      <color rgb="FF7030A0"/>
      <name val="Arial"/>
      <family val="2"/>
    </font>
    <font>
      <sz val="11"/>
      <color rgb="FFC00000"/>
      <name val="Arial"/>
      <family val="2"/>
    </font>
    <font>
      <sz val="11"/>
      <name val="Arial"/>
      <family val="2"/>
    </font>
    <font>
      <b/>
      <sz val="11"/>
      <name val="Arial"/>
      <family val="2"/>
    </font>
    <font>
      <sz val="8"/>
      <color rgb="FFC00000"/>
      <name val="Arial"/>
      <family val="2"/>
    </font>
    <font>
      <b/>
      <sz val="10"/>
      <color rgb="FFC00000"/>
      <name val="Arial"/>
      <family val="2"/>
    </font>
    <font>
      <sz val="10"/>
      <color indexed="8"/>
      <name val="MS Sans Serif"/>
      <family val="2"/>
    </font>
    <font>
      <b/>
      <sz val="10"/>
      <name val="Arial"/>
      <family val="2"/>
    </font>
    <font>
      <b/>
      <sz val="11"/>
      <color rgb="FFC00000"/>
      <name val="Arial"/>
      <family val="2"/>
    </font>
    <font>
      <sz val="10"/>
      <color rgb="FF0070C0"/>
      <name val="Arial"/>
      <family val="2"/>
    </font>
    <font>
      <sz val="8"/>
      <color rgb="FFFF0000"/>
      <name val="Arial"/>
      <family val="2"/>
    </font>
    <font>
      <sz val="8"/>
      <name val="Arial"/>
      <family val="2"/>
    </font>
    <font>
      <sz val="8"/>
      <color rgb="FF0070C0"/>
      <name val="Arial"/>
      <family val="2"/>
    </font>
    <font>
      <sz val="10"/>
      <color theme="0"/>
      <name val="Arial"/>
      <family val="2"/>
    </font>
    <font>
      <b/>
      <sz val="11"/>
      <color theme="1"/>
      <name val="Calibri"/>
      <family val="2"/>
      <scheme val="minor"/>
    </font>
    <font>
      <b/>
      <sz val="12"/>
      <color theme="1"/>
      <name val="Calibri"/>
      <family val="2"/>
      <scheme val="minor"/>
    </font>
    <font>
      <b/>
      <i/>
      <sz val="11"/>
      <color theme="1"/>
      <name val="Calibri"/>
      <family val="2"/>
      <scheme val="minor"/>
    </font>
    <font>
      <sz val="12"/>
      <color theme="1"/>
      <name val="Calibri"/>
      <family val="2"/>
      <scheme val="minor"/>
    </font>
    <font>
      <i/>
      <sz val="11"/>
      <color theme="1"/>
      <name val="FangSong"/>
      <family val="3"/>
    </font>
    <font>
      <b/>
      <sz val="10"/>
      <color theme="1"/>
      <name val="Calibri"/>
      <family val="2"/>
      <scheme val="minor"/>
    </font>
    <font>
      <sz val="11"/>
      <color theme="9" tint="0.59999389629810485"/>
      <name val="Calibri"/>
      <family val="2"/>
      <scheme val="minor"/>
    </font>
    <font>
      <i/>
      <sz val="10"/>
      <color theme="1"/>
      <name val="Arial"/>
      <family val="2"/>
    </font>
    <font>
      <sz val="8"/>
      <color theme="1"/>
      <name val="Arial"/>
      <family val="2"/>
    </font>
    <font>
      <sz val="12"/>
      <color theme="1"/>
      <name val="Arial"/>
      <family val="2"/>
    </font>
    <font>
      <sz val="12"/>
      <color rgb="FF000000"/>
      <name val="Arial"/>
      <family val="2"/>
    </font>
    <font>
      <sz val="9"/>
      <color theme="0"/>
      <name val="Arial"/>
      <family val="2"/>
    </font>
    <font>
      <sz val="9"/>
      <color rgb="FFC00000"/>
      <name val="Arial"/>
      <family val="2"/>
    </font>
    <font>
      <sz val="10"/>
      <name val="Arial"/>
      <family val="2"/>
    </font>
    <font>
      <b/>
      <sz val="11"/>
      <color theme="1"/>
      <name val="Lucida Console"/>
      <family val="3"/>
    </font>
    <font>
      <b/>
      <u/>
      <sz val="10"/>
      <color theme="1"/>
      <name val="Arial"/>
      <family val="2"/>
    </font>
    <font>
      <b/>
      <sz val="8"/>
      <color theme="1"/>
      <name val="Arial"/>
      <family val="2"/>
    </font>
    <font>
      <b/>
      <sz val="9"/>
      <color theme="1"/>
      <name val="Arial"/>
      <family val="2"/>
    </font>
    <font>
      <b/>
      <sz val="9"/>
      <color theme="0"/>
      <name val="Arial"/>
      <family val="2"/>
    </font>
    <font>
      <sz val="9"/>
      <name val="Arial"/>
      <family val="2"/>
    </font>
    <font>
      <sz val="8"/>
      <color theme="1"/>
      <name val="Arial Narrow"/>
      <family val="2"/>
    </font>
    <font>
      <sz val="9"/>
      <color theme="1"/>
      <name val="Arial Narrow"/>
      <family val="2"/>
    </font>
    <font>
      <b/>
      <u/>
      <sz val="9"/>
      <color theme="1"/>
      <name val="Arial"/>
      <family val="2"/>
    </font>
    <font>
      <u/>
      <sz val="10"/>
      <color theme="1"/>
      <name val="Arial"/>
      <family val="2"/>
    </font>
    <font>
      <i/>
      <u/>
      <sz val="10"/>
      <color theme="1"/>
      <name val="Arial"/>
      <family val="2"/>
    </font>
    <font>
      <sz val="10"/>
      <color theme="1"/>
      <name val="Arial Narrow"/>
      <family val="2"/>
    </font>
    <font>
      <i/>
      <sz val="8"/>
      <color theme="1"/>
      <name val="Arial"/>
      <family val="2"/>
    </font>
    <font>
      <b/>
      <i/>
      <sz val="8"/>
      <color indexed="10"/>
      <name val="Arial"/>
      <family val="2"/>
    </font>
    <font>
      <i/>
      <sz val="9"/>
      <color theme="1"/>
      <name val="Arial"/>
      <family val="2"/>
    </font>
    <font>
      <sz val="9"/>
      <color rgb="FF00B0F0"/>
      <name val="Arial"/>
      <family val="2"/>
    </font>
    <font>
      <b/>
      <sz val="8"/>
      <color indexed="81"/>
      <name val="Tahoma"/>
      <family val="2"/>
    </font>
    <font>
      <sz val="8"/>
      <color indexed="81"/>
      <name val="Tahoma"/>
      <family val="2"/>
    </font>
    <font>
      <sz val="9"/>
      <color rgb="FFC00000"/>
      <name val="Arial Narrow"/>
      <family val="2"/>
    </font>
    <font>
      <i/>
      <sz val="11"/>
      <color theme="1"/>
      <name val="Arial"/>
      <family val="2"/>
    </font>
    <font>
      <b/>
      <sz val="9"/>
      <color rgb="FFC00000"/>
      <name val="Arial"/>
      <family val="2"/>
    </font>
    <font>
      <sz val="12"/>
      <name val="Arial"/>
      <family val="2"/>
    </font>
    <font>
      <sz val="12"/>
      <color rgb="FFFF0000"/>
      <name val="Arial"/>
      <family val="2"/>
    </font>
    <font>
      <b/>
      <sz val="10"/>
      <color rgb="FF7030A0"/>
      <name val="Arial"/>
      <family val="2"/>
    </font>
    <font>
      <b/>
      <sz val="12"/>
      <name val="Arial"/>
      <family val="2"/>
    </font>
    <font>
      <b/>
      <sz val="9"/>
      <color rgb="FF0070C0"/>
      <name val="Arial"/>
      <family val="2"/>
    </font>
    <font>
      <i/>
      <sz val="9"/>
      <name val="Arial"/>
      <family val="2"/>
    </font>
    <font>
      <b/>
      <sz val="9"/>
      <color indexed="81"/>
      <name val="Tahoma"/>
      <family val="2"/>
    </font>
    <font>
      <sz val="9"/>
      <color indexed="81"/>
      <name val="Tahoma"/>
      <family val="2"/>
    </font>
    <font>
      <sz val="14"/>
      <color rgb="FFC00000"/>
      <name val="Arial"/>
      <family val="2"/>
    </font>
    <font>
      <sz val="14"/>
      <name val="Arial"/>
      <family val="2"/>
    </font>
    <font>
      <sz val="8"/>
      <color rgb="FF0033CC"/>
      <name val="Arial"/>
      <family val="2"/>
    </font>
    <font>
      <sz val="8"/>
      <color rgb="FF7030A0"/>
      <name val="Arial"/>
      <family val="2"/>
    </font>
    <font>
      <i/>
      <sz val="9"/>
      <color rgb="FF7030A0"/>
      <name val="Arial"/>
      <family val="2"/>
    </font>
    <font>
      <i/>
      <sz val="9"/>
      <color rgb="FF00B050"/>
      <name val="Arial"/>
      <family val="2"/>
    </font>
    <font>
      <sz val="9"/>
      <color rgb="FF0033CC"/>
      <name val="Arial"/>
      <family val="2"/>
    </font>
    <font>
      <sz val="10"/>
      <color theme="9" tint="-0.249977111117893"/>
      <name val="Arial"/>
      <family val="2"/>
    </font>
    <font>
      <sz val="11"/>
      <color theme="1"/>
      <name val="Calibri"/>
      <family val="2"/>
      <scheme val="minor"/>
    </font>
    <font>
      <sz val="9"/>
      <color rgb="FF333333"/>
      <name val="Arial"/>
      <family val="2"/>
    </font>
    <font>
      <sz val="9"/>
      <color rgb="FFFF0000"/>
      <name val="Arial"/>
      <family val="2"/>
    </font>
    <font>
      <sz val="10"/>
      <color rgb="FFFF0000"/>
      <name val="Arial"/>
      <family val="2"/>
    </font>
    <font>
      <sz val="10"/>
      <color rgb="FF7030A0"/>
      <name val="Arial"/>
      <family val="2"/>
    </font>
    <font>
      <sz val="12"/>
      <color rgb="FFC00000"/>
      <name val="Arial"/>
      <family val="2"/>
    </font>
    <font>
      <i/>
      <sz val="11"/>
      <color rgb="FFC00000"/>
      <name val="Arial"/>
      <family val="2"/>
    </font>
    <font>
      <i/>
      <sz val="12"/>
      <color rgb="FFC00000"/>
      <name val="Arial"/>
      <family val="2"/>
    </font>
    <font>
      <sz val="14"/>
      <color theme="1"/>
      <name val="Arial"/>
      <family val="2"/>
    </font>
    <font>
      <b/>
      <sz val="12"/>
      <color theme="1"/>
      <name val="Arial"/>
      <family val="2"/>
    </font>
    <font>
      <i/>
      <sz val="10"/>
      <color rgb="FF7030A0"/>
      <name val="Arial"/>
      <family val="2"/>
    </font>
    <font>
      <sz val="14"/>
      <color rgb="FF0033CC"/>
      <name val="Arial"/>
      <family val="2"/>
    </font>
    <font>
      <sz val="14"/>
      <color rgb="FF7030A0"/>
      <name val="Arial"/>
      <family val="2"/>
    </font>
    <font>
      <sz val="13"/>
      <color theme="1"/>
      <name val="Arial"/>
      <family val="2"/>
    </font>
    <font>
      <sz val="14"/>
      <color theme="8" tint="-0.249977111117893"/>
      <name val="Arial"/>
      <family val="2"/>
    </font>
    <font>
      <b/>
      <sz val="14"/>
      <color rgb="FFC00000"/>
      <name val="Arial"/>
      <family val="2"/>
    </font>
    <font>
      <b/>
      <sz val="14"/>
      <color rgb="FF100373"/>
      <name val="Arial"/>
      <family val="2"/>
    </font>
    <font>
      <b/>
      <sz val="14"/>
      <color rgb="FF2007B9"/>
      <name val="Arial"/>
      <family val="2"/>
    </font>
    <font>
      <b/>
      <sz val="14"/>
      <color rgb="FF7030A0"/>
      <name val="Arial"/>
      <family val="2"/>
    </font>
    <font>
      <sz val="14"/>
      <color theme="9" tint="-0.499984740745262"/>
      <name val="Arial"/>
      <family val="2"/>
    </font>
    <font>
      <b/>
      <sz val="9"/>
      <color rgb="FF0033CC"/>
      <name val="Arial"/>
      <family val="2"/>
    </font>
    <font>
      <b/>
      <sz val="10"/>
      <color rgb="FF0033CC"/>
      <name val="Arial"/>
      <family val="2"/>
    </font>
    <font>
      <i/>
      <sz val="8"/>
      <color theme="1"/>
      <name val="Arial Narrow"/>
      <family val="2"/>
    </font>
    <font>
      <i/>
      <sz val="8"/>
      <color rgb="FF0033CC"/>
      <name val="Arial Narrow"/>
      <family val="2"/>
    </font>
    <font>
      <i/>
      <sz val="8"/>
      <color rgb="FFC00000"/>
      <name val="Arial Narrow"/>
      <family val="2"/>
    </font>
    <font>
      <i/>
      <sz val="8"/>
      <color rgb="FF7030A0"/>
      <name val="Arial Narrow"/>
      <family val="2"/>
    </font>
    <font>
      <b/>
      <sz val="11"/>
      <color rgb="FF0033CC"/>
      <name val="Arial"/>
      <family val="2"/>
    </font>
    <font>
      <i/>
      <sz val="11"/>
      <color rgb="FF0033CC"/>
      <name val="Arial"/>
      <family val="2"/>
    </font>
    <font>
      <sz val="11"/>
      <color rgb="FF7030A0"/>
      <name val="Arial"/>
      <family val="2"/>
    </font>
    <font>
      <sz val="10"/>
      <color rgb="FF7030A0"/>
      <name val="Arial Narrow"/>
      <family val="2"/>
    </font>
    <font>
      <b/>
      <i/>
      <sz val="9"/>
      <color rgb="FF7030A0"/>
      <name val="Arial"/>
      <family val="2"/>
    </font>
    <font>
      <b/>
      <i/>
      <sz val="9"/>
      <color rgb="FF00B050"/>
      <name val="Arial"/>
      <family val="2"/>
    </font>
    <font>
      <b/>
      <sz val="9"/>
      <name val="Arial"/>
      <family val="2"/>
    </font>
    <font>
      <b/>
      <sz val="10"/>
      <color theme="0"/>
      <name val="Arial"/>
      <family val="2"/>
    </font>
    <font>
      <sz val="11"/>
      <color rgb="FF0033CC"/>
      <name val="Arial"/>
      <family val="2"/>
    </font>
    <font>
      <sz val="10"/>
      <color rgb="FF0033CC"/>
      <name val="Arial"/>
      <family val="2"/>
    </font>
    <font>
      <sz val="10"/>
      <color theme="9" tint="-0.499984740745262"/>
      <name val="Arial"/>
      <family val="2"/>
    </font>
    <font>
      <b/>
      <sz val="11"/>
      <color theme="0"/>
      <name val="Arial"/>
      <family val="2"/>
    </font>
    <font>
      <sz val="11"/>
      <color theme="0"/>
      <name val="Arial"/>
      <family val="2"/>
    </font>
    <font>
      <b/>
      <sz val="10"/>
      <color rgb="FF002060"/>
      <name val="Arial"/>
      <family val="2"/>
    </font>
    <font>
      <b/>
      <sz val="8"/>
      <color rgb="FFFF0000"/>
      <name val="Arial"/>
      <family val="2"/>
    </font>
    <font>
      <sz val="11"/>
      <color theme="8" tint="0.79998168889431442"/>
      <name val="Arial"/>
      <family val="2"/>
    </font>
    <font>
      <b/>
      <sz val="11"/>
      <color theme="3" tint="-0.249977111117893"/>
      <name val="Arial"/>
      <family val="2"/>
    </font>
    <font>
      <b/>
      <i/>
      <sz val="11"/>
      <color theme="3" tint="-0.249977111117893"/>
      <name val="Arial"/>
      <family val="2"/>
    </font>
    <font>
      <b/>
      <sz val="10"/>
      <color theme="3" tint="-0.249977111117893"/>
      <name val="Arial"/>
      <family val="2"/>
    </font>
    <font>
      <i/>
      <sz val="9"/>
      <color theme="2" tint="-0.499984740745262"/>
      <name val="Arial"/>
      <family val="2"/>
    </font>
    <font>
      <sz val="13"/>
      <color rgb="FF0033CC"/>
      <name val="Arial"/>
      <family val="2"/>
    </font>
    <font>
      <sz val="13"/>
      <color theme="9" tint="-0.499984740745262"/>
      <name val="Arial"/>
      <family val="2"/>
    </font>
    <font>
      <sz val="11"/>
      <color rgb="FF333333"/>
      <name val="Inherit"/>
    </font>
    <font>
      <b/>
      <sz val="14"/>
      <color theme="1"/>
      <name val="Arial"/>
      <family val="2"/>
    </font>
    <font>
      <b/>
      <sz val="11"/>
      <color rgb="FF333333"/>
      <name val="Inherit"/>
    </font>
    <font>
      <sz val="11"/>
      <color rgb="FF212529"/>
      <name val="Arial"/>
      <family val="2"/>
    </font>
    <font>
      <i/>
      <sz val="11"/>
      <color rgb="FF212529"/>
      <name val="Arial"/>
      <family val="2"/>
    </font>
    <font>
      <sz val="10"/>
      <color indexed="12"/>
      <name val="Arial"/>
      <family val="2"/>
    </font>
    <font>
      <b/>
      <sz val="10"/>
      <color theme="9" tint="-0.499984740745262"/>
      <name val="Arial"/>
      <family val="2"/>
    </font>
    <font>
      <i/>
      <sz val="8"/>
      <color theme="0"/>
      <name val="Arial"/>
      <family val="2"/>
    </font>
    <font>
      <sz val="12"/>
      <color rgb="FFC00000"/>
      <name val="High Tower Text"/>
    </font>
  </fonts>
  <fills count="22">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2"/>
        <bgColor indexed="64"/>
      </patternFill>
    </fill>
    <fill>
      <patternFill patternType="solid">
        <fgColor theme="9" tint="0.59999389629810485"/>
        <bgColor indexed="64"/>
      </patternFill>
    </fill>
    <fill>
      <patternFill patternType="solid">
        <fgColor indexed="41"/>
        <bgColor indexed="64"/>
      </patternFill>
    </fill>
    <fill>
      <patternFill patternType="solid">
        <fgColor indexed="42"/>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1" tint="0.499984740745262"/>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theme="5" tint="0.59999389629810485"/>
        <bgColor indexed="64"/>
      </patternFill>
    </fill>
    <fill>
      <patternFill patternType="solid">
        <fgColor rgb="FFFCFCFC"/>
        <bgColor indexed="64"/>
      </patternFill>
    </fill>
  </fills>
  <borders count="63">
    <border>
      <left/>
      <right/>
      <top/>
      <bottom/>
      <diagonal/>
    </border>
    <border>
      <left/>
      <right/>
      <top/>
      <bottom style="thin">
        <color indexed="64"/>
      </bottom>
      <diagonal/>
    </border>
    <border>
      <left/>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double">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double">
        <color indexed="64"/>
      </bottom>
      <diagonal/>
    </border>
    <border>
      <left/>
      <right/>
      <top style="double">
        <color indexed="64"/>
      </top>
      <bottom/>
      <diagonal/>
    </border>
    <border>
      <left/>
      <right style="medium">
        <color indexed="64"/>
      </right>
      <top/>
      <bottom style="double">
        <color indexed="64"/>
      </bottom>
      <diagonal/>
    </border>
    <border>
      <left/>
      <right style="medium">
        <color indexed="64"/>
      </right>
      <top style="double">
        <color indexed="64"/>
      </top>
      <bottom/>
      <diagonal/>
    </border>
    <border>
      <left style="medium">
        <color rgb="FFDDDDDD"/>
      </left>
      <right style="medium">
        <color rgb="FFDDDDDD"/>
      </right>
      <top style="medium">
        <color rgb="FFDDDDDD"/>
      </top>
      <bottom style="medium">
        <color rgb="FFDDDDDD"/>
      </bottom>
      <diagonal/>
    </border>
  </borders>
  <cellStyleXfs count="5">
    <xf numFmtId="0" fontId="0" fillId="0" borderId="0"/>
    <xf numFmtId="0" fontId="4" fillId="0" borderId="0"/>
    <xf numFmtId="0" fontId="15" fillId="0" borderId="0"/>
    <xf numFmtId="0" fontId="36" fillId="0" borderId="0"/>
    <xf numFmtId="9" fontId="74" fillId="0" borderId="0" applyFont="0" applyFill="0" applyBorder="0" applyAlignment="0" applyProtection="0"/>
  </cellStyleXfs>
  <cellXfs count="1058">
    <xf numFmtId="0" fontId="0" fillId="0" borderId="0" xfId="0"/>
    <xf numFmtId="0" fontId="1" fillId="0" borderId="0" xfId="0" applyFont="1" applyAlignment="1">
      <alignment horizontal="center"/>
    </xf>
    <xf numFmtId="14" fontId="3" fillId="0" borderId="0" xfId="0" applyNumberFormat="1" applyFont="1" applyAlignment="1">
      <alignment horizontal="center"/>
    </xf>
    <xf numFmtId="0" fontId="3" fillId="0" borderId="0" xfId="0" applyFont="1" applyAlignment="1">
      <alignment horizontal="center"/>
    </xf>
    <xf numFmtId="3" fontId="3" fillId="0" borderId="0" xfId="0" applyNumberFormat="1" applyFont="1" applyAlignment="1">
      <alignment horizontal="center"/>
    </xf>
    <xf numFmtId="0" fontId="3" fillId="0" borderId="0" xfId="0" applyFont="1" applyAlignment="1"/>
    <xf numFmtId="0" fontId="7" fillId="0" borderId="0" xfId="0" applyFont="1" applyAlignment="1"/>
    <xf numFmtId="0" fontId="8" fillId="0" borderId="0" xfId="0" applyFont="1" applyAlignment="1"/>
    <xf numFmtId="1" fontId="3" fillId="0" borderId="0" xfId="0" applyNumberFormat="1" applyFont="1" applyAlignment="1">
      <alignment horizontal="center"/>
    </xf>
    <xf numFmtId="49" fontId="3" fillId="0" borderId="0" xfId="0" applyNumberFormat="1" applyFont="1" applyAlignment="1">
      <alignment horizontal="center"/>
    </xf>
    <xf numFmtId="0" fontId="10" fillId="0" borderId="0" xfId="1" applyFont="1" applyBorder="1" applyAlignment="1">
      <alignment horizontal="left" indent="2"/>
    </xf>
    <xf numFmtId="0" fontId="9" fillId="0" borderId="0" xfId="1" applyFont="1" applyBorder="1" applyAlignment="1">
      <alignment horizontal="center"/>
    </xf>
    <xf numFmtId="0" fontId="1" fillId="0" borderId="0" xfId="0" applyFont="1" applyAlignment="1"/>
    <xf numFmtId="0" fontId="11" fillId="0" borderId="0" xfId="1" applyFont="1" applyBorder="1" applyAlignment="1">
      <alignment horizontal="left" indent="1"/>
    </xf>
    <xf numFmtId="3" fontId="1" fillId="0" borderId="0" xfId="0" applyNumberFormat="1" applyFont="1" applyAlignment="1"/>
    <xf numFmtId="3" fontId="1" fillId="0" borderId="2" xfId="0" applyNumberFormat="1" applyFont="1" applyBorder="1" applyAlignment="1"/>
    <xf numFmtId="3" fontId="11" fillId="0" borderId="0" xfId="1" applyNumberFormat="1" applyFont="1" applyBorder="1" applyAlignment="1">
      <alignment horizontal="right"/>
    </xf>
    <xf numFmtId="0" fontId="10" fillId="0" borderId="0" xfId="1" applyFont="1" applyBorder="1" applyAlignment="1">
      <alignment horizontal="left" indent="1"/>
    </xf>
    <xf numFmtId="3" fontId="11" fillId="0" borderId="1" xfId="1" applyNumberFormat="1" applyFont="1" applyBorder="1" applyAlignment="1">
      <alignment horizontal="right"/>
    </xf>
    <xf numFmtId="0" fontId="11" fillId="0" borderId="2" xfId="1" applyFont="1" applyBorder="1" applyAlignment="1">
      <alignment horizontal="left" indent="1"/>
    </xf>
    <xf numFmtId="0" fontId="8" fillId="0" borderId="3" xfId="0" applyFont="1" applyBorder="1" applyAlignment="1"/>
    <xf numFmtId="3" fontId="8" fillId="0" borderId="3" xfId="0" applyNumberFormat="1" applyFont="1" applyBorder="1" applyAlignment="1"/>
    <xf numFmtId="0" fontId="1" fillId="3" borderId="2" xfId="0" applyFont="1" applyFill="1" applyBorder="1" applyAlignment="1">
      <alignment vertical="center"/>
    </xf>
    <xf numFmtId="0" fontId="8" fillId="3" borderId="2" xfId="0" applyFont="1" applyFill="1" applyBorder="1" applyAlignment="1">
      <alignment horizontal="right" vertical="center"/>
    </xf>
    <xf numFmtId="0" fontId="8" fillId="3" borderId="2" xfId="0" applyFont="1" applyFill="1" applyBorder="1" applyAlignment="1">
      <alignment vertical="center"/>
    </xf>
    <xf numFmtId="0" fontId="13" fillId="0" borderId="0" xfId="1" applyFont="1" applyBorder="1" applyAlignment="1">
      <alignment horizontal="left" indent="1"/>
    </xf>
    <xf numFmtId="0" fontId="11" fillId="0" borderId="0" xfId="0" applyFont="1" applyFill="1" applyAlignment="1">
      <alignment horizontal="left" indent="1"/>
    </xf>
    <xf numFmtId="0" fontId="11" fillId="0" borderId="0" xfId="0" applyFont="1" applyFill="1" applyBorder="1" applyAlignment="1">
      <alignment horizontal="left" indent="1"/>
    </xf>
    <xf numFmtId="0" fontId="10" fillId="0" borderId="0" xfId="0" applyFont="1" applyFill="1" applyAlignment="1">
      <alignment horizontal="left" indent="1"/>
    </xf>
    <xf numFmtId="9" fontId="3" fillId="0" borderId="0" xfId="0" applyNumberFormat="1" applyFont="1" applyAlignment="1">
      <alignment horizontal="center"/>
    </xf>
    <xf numFmtId="0" fontId="5" fillId="4" borderId="0" xfId="0" applyFont="1" applyFill="1" applyAlignment="1">
      <alignment horizontal="center"/>
    </xf>
    <xf numFmtId="0" fontId="8" fillId="2" borderId="0" xfId="0" applyFont="1" applyFill="1" applyAlignment="1"/>
    <xf numFmtId="14" fontId="2" fillId="3" borderId="2" xfId="0" applyNumberFormat="1" applyFont="1" applyFill="1" applyBorder="1" applyAlignment="1">
      <alignment wrapText="1"/>
    </xf>
    <xf numFmtId="0" fontId="1" fillId="0" borderId="0" xfId="0" applyFont="1" applyAlignment="1">
      <alignment horizontal="left" indent="1"/>
    </xf>
    <xf numFmtId="14" fontId="2" fillId="3" borderId="2" xfId="0" applyNumberFormat="1" applyFont="1" applyFill="1" applyBorder="1" applyAlignment="1">
      <alignment horizontal="left" wrapText="1" indent="1"/>
    </xf>
    <xf numFmtId="17" fontId="8" fillId="2" borderId="0" xfId="0" applyNumberFormat="1" applyFont="1" applyFill="1" applyAlignment="1">
      <alignment horizontal="center"/>
    </xf>
    <xf numFmtId="0" fontId="12" fillId="0" borderId="0" xfId="0" applyFont="1" applyFill="1" applyAlignment="1">
      <alignment horizontal="left" indent="1"/>
    </xf>
    <xf numFmtId="3" fontId="7" fillId="0" borderId="0" xfId="0" applyNumberFormat="1" applyFont="1" applyAlignment="1">
      <alignment horizontal="center"/>
    </xf>
    <xf numFmtId="0" fontId="12" fillId="2" borderId="0" xfId="0" applyFont="1" applyFill="1" applyAlignment="1">
      <alignment horizontal="left" indent="1"/>
    </xf>
    <xf numFmtId="0" fontId="14" fillId="0" borderId="0" xfId="0" applyFont="1" applyAlignment="1">
      <alignment horizontal="center"/>
    </xf>
    <xf numFmtId="0" fontId="2" fillId="0" borderId="0" xfId="0" applyFont="1" applyAlignment="1">
      <alignment horizontal="right"/>
    </xf>
    <xf numFmtId="0" fontId="3" fillId="0" borderId="5" xfId="0" applyFont="1" applyBorder="1" applyAlignment="1"/>
    <xf numFmtId="0" fontId="3" fillId="0" borderId="6" xfId="0" applyFont="1" applyBorder="1" applyAlignment="1"/>
    <xf numFmtId="0" fontId="3" fillId="0" borderId="7" xfId="0" applyFont="1" applyBorder="1" applyAlignment="1"/>
    <xf numFmtId="0" fontId="3" fillId="0" borderId="8" xfId="0" applyFont="1" applyBorder="1" applyAlignment="1"/>
    <xf numFmtId="0" fontId="3" fillId="0" borderId="4" xfId="0" applyFont="1" applyBorder="1" applyAlignment="1">
      <alignment horizontal="center"/>
    </xf>
    <xf numFmtId="14" fontId="3" fillId="0" borderId="4" xfId="0" applyNumberFormat="1" applyFont="1" applyBorder="1" applyAlignment="1">
      <alignment horizont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1" xfId="0" applyFont="1" applyBorder="1" applyAlignment="1"/>
    <xf numFmtId="0" fontId="3" fillId="0" borderId="12" xfId="0" applyFont="1" applyBorder="1" applyAlignment="1"/>
    <xf numFmtId="0" fontId="3" fillId="0" borderId="11" xfId="0" applyFont="1" applyBorder="1" applyAlignment="1">
      <alignment wrapText="1"/>
    </xf>
    <xf numFmtId="0" fontId="3" fillId="0" borderId="12" xfId="0" applyFont="1" applyBorder="1" applyAlignment="1">
      <alignment wrapText="1"/>
    </xf>
    <xf numFmtId="49" fontId="3" fillId="0" borderId="4" xfId="0" applyNumberFormat="1" applyFont="1" applyBorder="1" applyAlignment="1">
      <alignment horizontal="center"/>
    </xf>
    <xf numFmtId="0" fontId="3" fillId="0" borderId="7" xfId="0" applyFont="1" applyBorder="1" applyAlignment="1">
      <alignment horizontal="left" indent="1"/>
    </xf>
    <xf numFmtId="0" fontId="3" fillId="0" borderId="9" xfId="0" applyFont="1" applyBorder="1" applyAlignment="1"/>
    <xf numFmtId="0" fontId="3" fillId="0" borderId="10" xfId="0" applyFont="1" applyBorder="1" applyAlignment="1"/>
    <xf numFmtId="0" fontId="3" fillId="0" borderId="0" xfId="0" applyFont="1" applyBorder="1" applyAlignment="1"/>
    <xf numFmtId="0" fontId="6" fillId="0" borderId="0" xfId="0" applyFont="1" applyBorder="1" applyAlignment="1">
      <alignment horizontal="left"/>
    </xf>
    <xf numFmtId="0" fontId="3" fillId="0" borderId="9" xfId="0" applyFont="1" applyBorder="1" applyAlignment="1">
      <alignment horizontal="left" indent="1"/>
    </xf>
    <xf numFmtId="0" fontId="3" fillId="0" borderId="1" xfId="0" applyFont="1" applyBorder="1" applyAlignment="1"/>
    <xf numFmtId="0" fontId="3" fillId="0" borderId="13" xfId="0" applyFont="1" applyBorder="1" applyAlignment="1">
      <alignment horizontal="left" indent="2"/>
    </xf>
    <xf numFmtId="0" fontId="3" fillId="0" borderId="0" xfId="0" applyFont="1" applyBorder="1" applyAlignment="1">
      <alignment horizontal="left" indent="2"/>
    </xf>
    <xf numFmtId="0" fontId="3" fillId="0" borderId="1" xfId="0" applyFont="1" applyBorder="1" applyAlignment="1">
      <alignment horizontal="left" indent="2"/>
    </xf>
    <xf numFmtId="0" fontId="7" fillId="0" borderId="11" xfId="0" applyFont="1" applyBorder="1" applyAlignment="1"/>
    <xf numFmtId="0" fontId="17" fillId="0" borderId="0" xfId="0" applyFont="1" applyAlignment="1"/>
    <xf numFmtId="0" fontId="18" fillId="0" borderId="0" xfId="0" applyFont="1" applyAlignment="1">
      <alignment horizontal="right"/>
    </xf>
    <xf numFmtId="0" fontId="2" fillId="0" borderId="4" xfId="0" applyFont="1" applyBorder="1" applyAlignment="1">
      <alignment wrapText="1"/>
    </xf>
    <xf numFmtId="3" fontId="1" fillId="0" borderId="0" xfId="0" applyNumberFormat="1" applyFont="1" applyFill="1" applyAlignment="1"/>
    <xf numFmtId="3" fontId="3" fillId="5" borderId="4" xfId="0" applyNumberFormat="1" applyFont="1" applyFill="1" applyBorder="1" applyAlignment="1">
      <alignment horizontal="center"/>
    </xf>
    <xf numFmtId="0" fontId="3" fillId="5" borderId="4" xfId="0" applyFont="1" applyFill="1" applyBorder="1" applyAlignment="1">
      <alignment horizontal="center"/>
    </xf>
    <xf numFmtId="0" fontId="3" fillId="0" borderId="4" xfId="0" applyFont="1" applyFill="1" applyBorder="1" applyAlignment="1">
      <alignment horizontal="center"/>
    </xf>
    <xf numFmtId="3" fontId="1" fillId="0" borderId="1" xfId="0" applyNumberFormat="1" applyFont="1" applyFill="1" applyBorder="1" applyAlignment="1"/>
    <xf numFmtId="0" fontId="3" fillId="5" borderId="14" xfId="0" applyFont="1" applyFill="1" applyBorder="1" applyAlignment="1">
      <alignment horizontal="center"/>
    </xf>
    <xf numFmtId="0" fontId="3" fillId="5" borderId="15" xfId="0" applyFont="1" applyFill="1" applyBorder="1" applyAlignment="1">
      <alignment horizontal="center"/>
    </xf>
    <xf numFmtId="0" fontId="3" fillId="5" borderId="16" xfId="0" applyFont="1" applyFill="1" applyBorder="1" applyAlignment="1">
      <alignment horizontal="center"/>
    </xf>
    <xf numFmtId="0" fontId="3" fillId="5" borderId="5" xfId="0" applyFont="1" applyFill="1" applyBorder="1" applyAlignment="1">
      <alignment horizontal="left" indent="1"/>
    </xf>
    <xf numFmtId="0" fontId="3" fillId="5" borderId="13" xfId="0" applyFont="1" applyFill="1" applyBorder="1" applyAlignment="1"/>
    <xf numFmtId="0" fontId="3" fillId="5" borderId="7" xfId="0" applyFont="1" applyFill="1" applyBorder="1" applyAlignment="1">
      <alignment horizontal="left" indent="1"/>
    </xf>
    <xf numFmtId="0" fontId="3" fillId="0" borderId="6" xfId="0" applyFont="1" applyFill="1" applyBorder="1" applyAlignment="1"/>
    <xf numFmtId="0" fontId="3" fillId="0" borderId="4" xfId="0" applyFont="1" applyBorder="1" applyAlignment="1"/>
    <xf numFmtId="0" fontId="3" fillId="5" borderId="4" xfId="0" applyFont="1" applyFill="1" applyBorder="1" applyAlignment="1">
      <alignment horizontal="center" vertical="center"/>
    </xf>
    <xf numFmtId="0" fontId="3" fillId="5" borderId="4" xfId="0" applyFont="1" applyFill="1" applyBorder="1" applyAlignment="1">
      <alignment horizontal="center" vertical="center" wrapText="1"/>
    </xf>
    <xf numFmtId="0" fontId="19" fillId="0" borderId="0" xfId="0" applyFont="1" applyAlignment="1">
      <alignment horizontal="center"/>
    </xf>
    <xf numFmtId="0" fontId="20" fillId="0" borderId="0" xfId="0" applyFont="1" applyAlignment="1">
      <alignment horizontal="left" indent="1"/>
    </xf>
    <xf numFmtId="0" fontId="21" fillId="0" borderId="0" xfId="0" applyFont="1" applyAlignment="1"/>
    <xf numFmtId="0" fontId="21" fillId="0" borderId="0" xfId="0" applyFont="1" applyAlignment="1">
      <alignmen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0" xfId="0" applyNumberFormat="1" applyFont="1" applyAlignment="1">
      <alignment horizontal="center"/>
    </xf>
    <xf numFmtId="0" fontId="7" fillId="2" borderId="0" xfId="0" applyFont="1" applyFill="1" applyAlignment="1"/>
    <xf numFmtId="0" fontId="22" fillId="0" borderId="0" xfId="0" applyFont="1" applyAlignment="1">
      <alignment horizontal="center" vertical="center" wrapText="1"/>
    </xf>
    <xf numFmtId="0" fontId="0" fillId="0" borderId="0" xfId="0" applyFont="1"/>
    <xf numFmtId="0" fontId="0" fillId="0" borderId="0" xfId="0" applyFont="1" applyAlignment="1">
      <alignment horizontal="center"/>
    </xf>
    <xf numFmtId="0" fontId="0" fillId="0" borderId="4" xfId="0" applyFont="1" applyBorder="1"/>
    <xf numFmtId="0" fontId="0" fillId="0" borderId="11" xfId="0" applyFont="1" applyBorder="1" applyAlignment="1">
      <alignment horizontal="left" indent="4"/>
    </xf>
    <xf numFmtId="0" fontId="0" fillId="0" borderId="12" xfId="0" applyFont="1" applyBorder="1"/>
    <xf numFmtId="0" fontId="0" fillId="0" borderId="15" xfId="0" applyFont="1" applyBorder="1"/>
    <xf numFmtId="0" fontId="0" fillId="0" borderId="16" xfId="0" applyFont="1" applyBorder="1"/>
    <xf numFmtId="0" fontId="24" fillId="0" borderId="0" xfId="0" applyFont="1"/>
    <xf numFmtId="0" fontId="25" fillId="0" borderId="11" xfId="0" applyFont="1" applyBorder="1" applyAlignment="1">
      <alignment horizontal="left" indent="1"/>
    </xf>
    <xf numFmtId="0" fontId="0" fillId="0" borderId="12" xfId="0" applyFont="1" applyBorder="1" applyAlignment="1">
      <alignment horizontal="center"/>
    </xf>
    <xf numFmtId="0" fontId="26" fillId="0" borderId="4" xfId="0" applyFont="1" applyBorder="1" applyAlignment="1">
      <alignment horizontal="center"/>
    </xf>
    <xf numFmtId="0" fontId="0" fillId="0" borderId="11" xfId="0" applyFont="1" applyBorder="1" applyAlignment="1">
      <alignment horizontal="left" indent="2"/>
    </xf>
    <xf numFmtId="0" fontId="23" fillId="0" borderId="0" xfId="0" applyFont="1" applyAlignment="1">
      <alignment horizontal="center"/>
    </xf>
    <xf numFmtId="0" fontId="23" fillId="0" borderId="3" xfId="0" applyFont="1" applyBorder="1" applyAlignment="1">
      <alignment horizontal="center"/>
    </xf>
    <xf numFmtId="0" fontId="0" fillId="0" borderId="4" xfId="0" applyFont="1" applyBorder="1" applyAlignment="1">
      <alignment horizontal="left" indent="1"/>
    </xf>
    <xf numFmtId="0" fontId="0" fillId="0" borderId="3" xfId="0" applyFont="1" applyBorder="1"/>
    <xf numFmtId="0" fontId="8" fillId="0" borderId="5" xfId="0" applyFont="1" applyBorder="1" applyAlignment="1">
      <alignment vertical="center"/>
    </xf>
    <xf numFmtId="0" fontId="0" fillId="0" borderId="7" xfId="0" applyFont="1" applyBorder="1"/>
    <xf numFmtId="0" fontId="0" fillId="0" borderId="9" xfId="0" applyFont="1" applyBorder="1"/>
    <xf numFmtId="0" fontId="8" fillId="0" borderId="14" xfId="0" applyFont="1" applyBorder="1" applyAlignment="1">
      <alignment vertical="center"/>
    </xf>
    <xf numFmtId="0" fontId="23" fillId="0" borderId="0" xfId="0" applyFont="1" applyAlignment="1">
      <alignment horizontal="center" vertical="center"/>
    </xf>
    <xf numFmtId="0" fontId="8"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1" fillId="0" borderId="0" xfId="0" applyFont="1" applyAlignment="1">
      <alignment horizontal="right" vertical="center"/>
    </xf>
    <xf numFmtId="0" fontId="0" fillId="0" borderId="9" xfId="0" applyFont="1" applyFill="1" applyBorder="1" applyAlignment="1">
      <alignment horizontal="left" vertical="center"/>
    </xf>
    <xf numFmtId="0" fontId="23" fillId="0" borderId="3" xfId="0" applyFont="1" applyFill="1" applyBorder="1" applyAlignment="1">
      <alignment horizontal="left" vertical="center"/>
    </xf>
    <xf numFmtId="0" fontId="0" fillId="0" borderId="0" xfId="0" applyFont="1" applyAlignment="1">
      <alignment vertical="center"/>
    </xf>
    <xf numFmtId="0" fontId="28" fillId="0" borderId="0" xfId="0" applyFont="1" applyAlignment="1">
      <alignment horizontal="right" vertical="center" indent="1"/>
    </xf>
    <xf numFmtId="0" fontId="0" fillId="0" borderId="0" xfId="0" applyFont="1" applyFill="1" applyBorder="1" applyAlignment="1">
      <alignment horizontal="left" vertical="center"/>
    </xf>
    <xf numFmtId="0" fontId="0" fillId="0" borderId="0" xfId="0" applyFont="1" applyBorder="1"/>
    <xf numFmtId="0" fontId="23" fillId="0" borderId="0" xfId="0" applyFont="1" applyAlignment="1">
      <alignment horizontal="left" vertical="center" indent="1"/>
    </xf>
    <xf numFmtId="0" fontId="3" fillId="0" borderId="0" xfId="0" applyFont="1" applyAlignment="1">
      <alignment horizontal="left" wrapText="1"/>
    </xf>
    <xf numFmtId="0" fontId="3" fillId="0" borderId="0" xfId="0" applyFont="1" applyFill="1" applyAlignment="1"/>
    <xf numFmtId="0" fontId="3" fillId="0" borderId="5" xfId="0" applyFont="1" applyFill="1" applyBorder="1" applyAlignment="1"/>
    <xf numFmtId="0" fontId="3" fillId="0" borderId="5" xfId="0" applyFont="1" applyFill="1" applyBorder="1" applyAlignment="1">
      <alignment horizontal="left" indent="1"/>
    </xf>
    <xf numFmtId="0" fontId="3" fillId="0" borderId="13" xfId="0" applyFont="1" applyFill="1" applyBorder="1" applyAlignment="1"/>
    <xf numFmtId="0" fontId="3" fillId="0" borderId="7" xfId="0" applyFont="1" applyFill="1" applyBorder="1" applyAlignment="1"/>
    <xf numFmtId="0" fontId="3" fillId="0" borderId="8" xfId="0" applyFont="1" applyFill="1" applyBorder="1" applyAlignment="1"/>
    <xf numFmtId="0" fontId="3" fillId="0" borderId="7" xfId="0" applyFont="1" applyFill="1" applyBorder="1" applyAlignment="1">
      <alignment horizontal="left" indent="1"/>
    </xf>
    <xf numFmtId="0" fontId="3" fillId="0" borderId="0" xfId="0" applyFont="1" applyFill="1" applyBorder="1" applyAlignment="1"/>
    <xf numFmtId="0" fontId="3" fillId="0" borderId="9" xfId="0" applyFont="1" applyFill="1" applyBorder="1" applyAlignment="1"/>
    <xf numFmtId="0" fontId="3" fillId="0" borderId="10" xfId="0" applyFont="1" applyFill="1" applyBorder="1" applyAlignment="1"/>
    <xf numFmtId="0" fontId="3" fillId="0" borderId="9" xfId="0" applyFont="1" applyFill="1" applyBorder="1" applyAlignment="1">
      <alignment horizontal="left" indent="1"/>
    </xf>
    <xf numFmtId="0" fontId="3" fillId="0" borderId="1" xfId="0" applyFont="1" applyFill="1" applyBorder="1" applyAlignment="1"/>
    <xf numFmtId="0" fontId="8" fillId="0" borderId="0" xfId="0" applyFont="1" applyFill="1" applyAlignment="1"/>
    <xf numFmtId="0" fontId="3" fillId="0" borderId="11" xfId="0" applyFont="1" applyFill="1" applyBorder="1" applyAlignment="1">
      <alignment horizontal="left" vertical="center"/>
    </xf>
    <xf numFmtId="0" fontId="3" fillId="0" borderId="12" xfId="0" applyFont="1" applyFill="1" applyBorder="1" applyAlignment="1">
      <alignment horizontal="left" vertical="center"/>
    </xf>
    <xf numFmtId="0" fontId="2" fillId="0" borderId="4" xfId="0" applyFont="1" applyFill="1" applyBorder="1" applyAlignment="1">
      <alignment wrapText="1"/>
    </xf>
    <xf numFmtId="0" fontId="3" fillId="0" borderId="11" xfId="0" applyFont="1" applyFill="1" applyBorder="1" applyAlignment="1"/>
    <xf numFmtId="0" fontId="3" fillId="0" borderId="12" xfId="0" applyFont="1" applyFill="1" applyBorder="1" applyAlignment="1"/>
    <xf numFmtId="0" fontId="3" fillId="0" borderId="11" xfId="0" applyFont="1" applyFill="1" applyBorder="1" applyAlignment="1">
      <alignment wrapText="1"/>
    </xf>
    <xf numFmtId="0" fontId="3" fillId="0" borderId="12" xfId="0" applyFont="1" applyFill="1" applyBorder="1" applyAlignment="1">
      <alignment wrapText="1"/>
    </xf>
    <xf numFmtId="14" fontId="3" fillId="0" borderId="4" xfId="0" applyNumberFormat="1" applyFont="1" applyFill="1" applyBorder="1" applyAlignment="1">
      <alignment horizontal="center"/>
    </xf>
    <xf numFmtId="0" fontId="7" fillId="0" borderId="11" xfId="0" applyFont="1" applyFill="1" applyBorder="1" applyAlignment="1"/>
    <xf numFmtId="3" fontId="3" fillId="0" borderId="4" xfId="0" applyNumberFormat="1" applyFont="1" applyFill="1" applyBorder="1" applyAlignment="1">
      <alignment horizontal="center"/>
    </xf>
    <xf numFmtId="0" fontId="3" fillId="0" borderId="14" xfId="0" applyFont="1" applyFill="1" applyBorder="1" applyAlignment="1">
      <alignment horizontal="center"/>
    </xf>
    <xf numFmtId="0" fontId="3" fillId="0" borderId="13" xfId="0" applyFont="1" applyFill="1" applyBorder="1" applyAlignment="1">
      <alignment horizontal="left" indent="2"/>
    </xf>
    <xf numFmtId="0" fontId="3" fillId="0" borderId="15" xfId="0" applyFont="1" applyFill="1" applyBorder="1" applyAlignment="1">
      <alignment horizontal="center"/>
    </xf>
    <xf numFmtId="0" fontId="3" fillId="0" borderId="0" xfId="0" applyFont="1" applyFill="1" applyBorder="1" applyAlignment="1">
      <alignment horizontal="left" indent="2"/>
    </xf>
    <xf numFmtId="0" fontId="3" fillId="0" borderId="16" xfId="0" applyFont="1" applyFill="1" applyBorder="1" applyAlignment="1">
      <alignment horizontal="center"/>
    </xf>
    <xf numFmtId="0" fontId="3" fillId="0" borderId="1" xfId="0" applyFont="1" applyFill="1" applyBorder="1" applyAlignment="1">
      <alignment horizontal="left" indent="2"/>
    </xf>
    <xf numFmtId="0" fontId="3" fillId="0" borderId="4"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0" xfId="0" applyFont="1" applyFill="1" applyAlignment="1">
      <alignment horizontal="center"/>
    </xf>
    <xf numFmtId="49" fontId="3" fillId="0" borderId="4" xfId="0" applyNumberFormat="1" applyFont="1" applyFill="1" applyBorder="1" applyAlignment="1">
      <alignment horizontal="center"/>
    </xf>
    <xf numFmtId="0" fontId="3" fillId="0" borderId="0" xfId="0" applyFont="1" applyFill="1" applyAlignment="1">
      <alignment horizontal="left" wrapText="1"/>
    </xf>
    <xf numFmtId="49" fontId="3" fillId="0" borderId="0" xfId="0" applyNumberFormat="1" applyFont="1" applyFill="1" applyAlignment="1">
      <alignment horizontal="center"/>
    </xf>
    <xf numFmtId="1" fontId="3" fillId="0" borderId="0" xfId="0" applyNumberFormat="1" applyFont="1" applyFill="1" applyAlignment="1">
      <alignment horizontal="center"/>
    </xf>
    <xf numFmtId="0" fontId="2" fillId="0" borderId="0" xfId="0" applyFont="1" applyFill="1" applyAlignment="1">
      <alignment horizontal="right"/>
    </xf>
    <xf numFmtId="0" fontId="1" fillId="0" borderId="0" xfId="0" applyFont="1" applyFill="1" applyAlignment="1">
      <alignment horizontal="center"/>
    </xf>
    <xf numFmtId="3" fontId="1" fillId="0" borderId="2" xfId="0" applyNumberFormat="1" applyFont="1" applyFill="1" applyBorder="1" applyAlignment="1"/>
    <xf numFmtId="0" fontId="1" fillId="0" borderId="0" xfId="0" applyFont="1" applyFill="1" applyAlignment="1"/>
    <xf numFmtId="0" fontId="8" fillId="0" borderId="3" xfId="0" applyFont="1" applyFill="1" applyBorder="1" applyAlignment="1"/>
    <xf numFmtId="3" fontId="8" fillId="0" borderId="3" xfId="0" applyNumberFormat="1" applyFont="1" applyFill="1" applyBorder="1" applyAlignment="1"/>
    <xf numFmtId="17" fontId="8" fillId="0" borderId="0" xfId="0" applyNumberFormat="1" applyFont="1" applyFill="1" applyAlignment="1">
      <alignment horizontal="center"/>
    </xf>
    <xf numFmtId="0" fontId="1" fillId="0" borderId="0" xfId="0" applyFont="1" applyFill="1" applyAlignment="1">
      <alignment horizontal="left" indent="1"/>
    </xf>
    <xf numFmtId="14" fontId="2" fillId="0" borderId="2" xfId="0" applyNumberFormat="1" applyFont="1" applyFill="1" applyBorder="1" applyAlignment="1">
      <alignment wrapText="1"/>
    </xf>
    <xf numFmtId="0" fontId="1" fillId="0" borderId="2" xfId="0" applyFont="1" applyFill="1" applyBorder="1" applyAlignment="1">
      <alignment vertical="center"/>
    </xf>
    <xf numFmtId="0" fontId="8" fillId="0" borderId="2" xfId="0" applyFont="1" applyFill="1" applyBorder="1" applyAlignment="1">
      <alignment vertical="center"/>
    </xf>
    <xf numFmtId="14" fontId="2" fillId="0" borderId="2" xfId="0" applyNumberFormat="1" applyFont="1" applyFill="1" applyBorder="1" applyAlignment="1">
      <alignment horizontal="left" wrapText="1" indent="1"/>
    </xf>
    <xf numFmtId="0" fontId="8" fillId="0" borderId="2" xfId="0" applyFont="1" applyFill="1" applyBorder="1" applyAlignment="1">
      <alignment horizontal="right" vertical="center"/>
    </xf>
    <xf numFmtId="0" fontId="3" fillId="0" borderId="0" xfId="0" applyFont="1" applyFill="1" applyAlignment="1">
      <alignment horizontal="center" vertical="center" wrapText="1"/>
    </xf>
    <xf numFmtId="3" fontId="3" fillId="0" borderId="0" xfId="0" applyNumberFormat="1" applyFont="1" applyFill="1" applyAlignment="1">
      <alignment horizontal="center"/>
    </xf>
    <xf numFmtId="9" fontId="3" fillId="0" borderId="0" xfId="0" applyNumberFormat="1" applyFont="1" applyFill="1" applyAlignment="1">
      <alignment horizontal="center"/>
    </xf>
    <xf numFmtId="0" fontId="7" fillId="0" borderId="0" xfId="0" applyFont="1" applyFill="1" applyAlignment="1"/>
    <xf numFmtId="3" fontId="7" fillId="0" borderId="0" xfId="0" applyNumberFormat="1" applyFont="1" applyFill="1" applyAlignment="1">
      <alignment horizontal="center"/>
    </xf>
    <xf numFmtId="14" fontId="3" fillId="0" borderId="0" xfId="0" applyNumberFormat="1" applyFont="1" applyFill="1" applyAlignment="1">
      <alignment horizontal="center"/>
    </xf>
    <xf numFmtId="0" fontId="30" fillId="0" borderId="0" xfId="0" applyFont="1" applyFill="1" applyBorder="1" applyAlignment="1">
      <alignment horizontal="left"/>
    </xf>
    <xf numFmtId="0" fontId="3" fillId="0" borderId="0" xfId="0" applyFont="1" applyFill="1" applyAlignment="1">
      <alignment horizontal="right"/>
    </xf>
    <xf numFmtId="0" fontId="1" fillId="0" borderId="0" xfId="1" applyFont="1" applyFill="1" applyBorder="1" applyAlignment="1">
      <alignment horizontal="left" indent="1"/>
    </xf>
    <xf numFmtId="0" fontId="1" fillId="0" borderId="2" xfId="1" applyFont="1" applyFill="1" applyBorder="1" applyAlignment="1">
      <alignment horizontal="left" indent="1"/>
    </xf>
    <xf numFmtId="0" fontId="31" fillId="0" borderId="0" xfId="1" applyFont="1" applyFill="1" applyBorder="1" applyAlignment="1">
      <alignment horizontal="left" indent="1"/>
    </xf>
    <xf numFmtId="3" fontId="1" fillId="0" borderId="0" xfId="1" applyNumberFormat="1" applyFont="1" applyFill="1" applyBorder="1" applyAlignment="1">
      <alignment horizontal="right"/>
    </xf>
    <xf numFmtId="0" fontId="1" fillId="0" borderId="0" xfId="1" applyFont="1" applyFill="1" applyBorder="1" applyAlignment="1">
      <alignment horizontal="left" indent="2"/>
    </xf>
    <xf numFmtId="3" fontId="1" fillId="0" borderId="1" xfId="1" applyNumberFormat="1" applyFont="1" applyFill="1" applyBorder="1" applyAlignment="1">
      <alignment horizontal="right"/>
    </xf>
    <xf numFmtId="0" fontId="32" fillId="0" borderId="0" xfId="1" applyFont="1" applyFill="1" applyBorder="1" applyAlignment="1">
      <alignment horizontal="center"/>
    </xf>
    <xf numFmtId="0" fontId="8" fillId="0" borderId="0" xfId="0" applyFont="1" applyFill="1" applyAlignment="1">
      <alignment horizontal="left" indent="1"/>
    </xf>
    <xf numFmtId="0" fontId="7" fillId="0" borderId="0" xfId="0" applyFont="1" applyFill="1" applyAlignment="1">
      <alignment horizontal="center"/>
    </xf>
    <xf numFmtId="0" fontId="1" fillId="0" borderId="0" xfId="0" applyFont="1" applyFill="1" applyBorder="1" applyAlignment="1">
      <alignment horizontal="left" indent="1"/>
    </xf>
    <xf numFmtId="0" fontId="31" fillId="0" borderId="0" xfId="0" applyFont="1" applyFill="1" applyAlignment="1">
      <alignment horizontal="center"/>
    </xf>
    <xf numFmtId="0" fontId="31" fillId="0" borderId="0" xfId="0" applyFont="1" applyFill="1" applyAlignment="1">
      <alignment horizontal="left" indent="1"/>
    </xf>
    <xf numFmtId="0" fontId="31" fillId="0" borderId="0" xfId="0" applyFont="1" applyFill="1" applyAlignment="1"/>
    <xf numFmtId="0" fontId="31" fillId="0" borderId="0" xfId="0" applyFont="1" applyFill="1" applyAlignment="1">
      <alignment wrapText="1"/>
    </xf>
    <xf numFmtId="0" fontId="3" fillId="0" borderId="0" xfId="0" applyFont="1" applyFill="1" applyAlignment="1">
      <alignment horizontal="left" wrapText="1"/>
    </xf>
    <xf numFmtId="0" fontId="3" fillId="0" borderId="4" xfId="0" applyFont="1" applyFill="1" applyBorder="1" applyAlignment="1"/>
    <xf numFmtId="0" fontId="3" fillId="0" borderId="0" xfId="0" applyNumberFormat="1" applyFont="1" applyFill="1" applyAlignment="1">
      <alignment horizontal="center"/>
    </xf>
    <xf numFmtId="0" fontId="3" fillId="0" borderId="0" xfId="0" applyFont="1" applyFill="1" applyAlignment="1">
      <alignment horizontal="center" wrapText="1"/>
    </xf>
    <xf numFmtId="0" fontId="3" fillId="0" borderId="0" xfId="0" applyFont="1" applyFill="1" applyAlignment="1">
      <alignment horizontal="center" vertical="center"/>
    </xf>
    <xf numFmtId="0" fontId="33" fillId="0" borderId="0" xfId="0" applyFont="1" applyAlignment="1">
      <alignment vertical="center"/>
    </xf>
    <xf numFmtId="14" fontId="33" fillId="0" borderId="0" xfId="0" applyNumberFormat="1" applyFont="1" applyAlignment="1">
      <alignment vertical="center"/>
    </xf>
    <xf numFmtId="0" fontId="2" fillId="0" borderId="4" xfId="0" applyFont="1" applyFill="1" applyBorder="1" applyAlignment="1">
      <alignment vertical="center" wrapText="1"/>
    </xf>
    <xf numFmtId="0" fontId="22" fillId="0" borderId="0" xfId="0" applyFont="1" applyFill="1" applyAlignment="1"/>
    <xf numFmtId="0" fontId="34" fillId="0" borderId="0" xfId="0" applyFont="1" applyFill="1" applyAlignment="1">
      <alignment horizontal="right"/>
    </xf>
    <xf numFmtId="0" fontId="8" fillId="0" borderId="0" xfId="0" applyFont="1" applyAlignment="1">
      <alignment horizontal="center" vertical="center"/>
    </xf>
    <xf numFmtId="0" fontId="0" fillId="0" borderId="0" xfId="0" applyFont="1" applyBorder="1" applyAlignment="1">
      <alignment horizontal="center"/>
    </xf>
    <xf numFmtId="0" fontId="25" fillId="0" borderId="0" xfId="0" applyFont="1" applyBorder="1" applyAlignment="1">
      <alignment horizontal="left" indent="1"/>
    </xf>
    <xf numFmtId="0" fontId="25" fillId="0" borderId="0" xfId="0" applyFont="1" applyBorder="1" applyAlignment="1">
      <alignment horizontal="right" indent="1"/>
    </xf>
    <xf numFmtId="0" fontId="8" fillId="0" borderId="0" xfId="0" applyFont="1" applyAlignment="1">
      <alignment horizontal="left" vertical="center"/>
    </xf>
    <xf numFmtId="0" fontId="2" fillId="0" borderId="0" xfId="0" applyFont="1" applyFill="1" applyAlignment="1"/>
    <xf numFmtId="0" fontId="1" fillId="0" borderId="5" xfId="0" applyFont="1" applyBorder="1" applyAlignment="1">
      <alignment horizontal="center" vertical="center" wrapText="1"/>
    </xf>
    <xf numFmtId="0" fontId="3" fillId="0" borderId="0" xfId="0" applyFont="1" applyFill="1" applyAlignment="1">
      <alignment horizontal="left" wrapText="1"/>
    </xf>
    <xf numFmtId="0" fontId="23" fillId="0" borderId="1" xfId="0" applyFont="1" applyFill="1" applyBorder="1" applyAlignment="1">
      <alignment horizontal="left" vertical="center"/>
    </xf>
    <xf numFmtId="0" fontId="0" fillId="0" borderId="0" xfId="0" applyFont="1" applyBorder="1" applyAlignment="1">
      <alignment horizontal="left" indent="2"/>
    </xf>
    <xf numFmtId="0" fontId="0" fillId="0" borderId="0" xfId="0" applyFont="1" applyBorder="1" applyAlignment="1">
      <alignment horizontal="left" indent="1"/>
    </xf>
    <xf numFmtId="49" fontId="3" fillId="0" borderId="0" xfId="0" applyNumberFormat="1" applyFont="1" applyFill="1" applyBorder="1" applyAlignment="1">
      <alignment horizontal="center"/>
    </xf>
    <xf numFmtId="0" fontId="3" fillId="0" borderId="0" xfId="0" applyFont="1" applyFill="1" applyAlignment="1">
      <alignment horizontal="left" wrapText="1"/>
    </xf>
    <xf numFmtId="0" fontId="1" fillId="0" borderId="0" xfId="3" applyFont="1" applyBorder="1"/>
    <xf numFmtId="0" fontId="1" fillId="0" borderId="0" xfId="3" applyFont="1"/>
    <xf numFmtId="0" fontId="3" fillId="0" borderId="0" xfId="3" applyFont="1" applyBorder="1"/>
    <xf numFmtId="0" fontId="3" fillId="0" borderId="0" xfId="3" applyFont="1"/>
    <xf numFmtId="1" fontId="31" fillId="0" borderId="17" xfId="3" applyNumberFormat="1" applyFont="1" applyBorder="1" applyAlignment="1" applyProtection="1">
      <alignment shrinkToFit="1"/>
    </xf>
    <xf numFmtId="0" fontId="38" fillId="0" borderId="18" xfId="3" applyFont="1" applyBorder="1"/>
    <xf numFmtId="0" fontId="3" fillId="0" borderId="18" xfId="3" applyFont="1" applyBorder="1"/>
    <xf numFmtId="0" fontId="39" fillId="0" borderId="23" xfId="3" applyFont="1" applyBorder="1" applyAlignment="1">
      <alignment horizontal="center"/>
    </xf>
    <xf numFmtId="0" fontId="39" fillId="0" borderId="18" xfId="3" applyFont="1" applyBorder="1" applyAlignment="1">
      <alignment horizontal="right" shrinkToFit="1"/>
    </xf>
    <xf numFmtId="0" fontId="22" fillId="0" borderId="19" xfId="3" applyFont="1" applyFill="1" applyBorder="1"/>
    <xf numFmtId="1" fontId="3" fillId="0" borderId="0" xfId="3" applyNumberFormat="1" applyFont="1" applyBorder="1"/>
    <xf numFmtId="0" fontId="31" fillId="0" borderId="24" xfId="3" applyFont="1" applyBorder="1" applyAlignment="1">
      <alignment shrinkToFit="1"/>
    </xf>
    <xf numFmtId="0" fontId="38" fillId="0" borderId="0" xfId="3" applyFont="1" applyBorder="1"/>
    <xf numFmtId="0" fontId="2" fillId="0" borderId="0" xfId="3" applyFont="1" applyBorder="1" applyAlignment="1">
      <alignment horizontal="left"/>
    </xf>
    <xf numFmtId="0" fontId="3" fillId="0" borderId="0" xfId="3" applyFont="1" applyFill="1" applyBorder="1"/>
    <xf numFmtId="1" fontId="3" fillId="7" borderId="0" xfId="3" applyNumberFormat="1" applyFont="1" applyFill="1" applyBorder="1"/>
    <xf numFmtId="1" fontId="7" fillId="0" borderId="7" xfId="3" applyNumberFormat="1" applyFont="1" applyBorder="1"/>
    <xf numFmtId="0" fontId="39" fillId="0" borderId="0" xfId="3" applyFont="1" applyBorder="1" applyAlignment="1">
      <alignment horizontal="right" shrinkToFit="1"/>
    </xf>
    <xf numFmtId="0" fontId="22" fillId="0" borderId="25" xfId="3" applyFont="1" applyFill="1" applyBorder="1"/>
    <xf numFmtId="0" fontId="2" fillId="0" borderId="0" xfId="3" applyFont="1" applyBorder="1"/>
    <xf numFmtId="1" fontId="3" fillId="0" borderId="1" xfId="3" applyNumberFormat="1" applyFont="1" applyBorder="1"/>
    <xf numFmtId="1" fontId="40" fillId="0" borderId="0" xfId="3" applyNumberFormat="1" applyFont="1" applyBorder="1" applyAlignment="1">
      <alignment horizontal="right"/>
    </xf>
    <xf numFmtId="0" fontId="41" fillId="0" borderId="25" xfId="3" applyFont="1" applyFill="1" applyBorder="1" applyAlignment="1">
      <alignment horizontal="center"/>
    </xf>
    <xf numFmtId="0" fontId="38" fillId="0" borderId="0" xfId="3" applyFont="1" applyFill="1" applyBorder="1"/>
    <xf numFmtId="0" fontId="3" fillId="0" borderId="0" xfId="3" applyFont="1" applyBorder="1" applyAlignment="1">
      <alignment horizontal="left"/>
    </xf>
    <xf numFmtId="0" fontId="3" fillId="0" borderId="0" xfId="3" applyFont="1" applyBorder="1" applyAlignment="1">
      <alignment horizontal="center"/>
    </xf>
    <xf numFmtId="0" fontId="3" fillId="7" borderId="0" xfId="3" applyFont="1" applyFill="1" applyBorder="1"/>
    <xf numFmtId="0" fontId="3" fillId="0" borderId="1" xfId="3" applyFont="1" applyBorder="1"/>
    <xf numFmtId="0" fontId="3" fillId="7" borderId="1" xfId="3" applyFont="1" applyFill="1" applyBorder="1"/>
    <xf numFmtId="0" fontId="43" fillId="0" borderId="0" xfId="3" applyFont="1" applyBorder="1" applyAlignment="1">
      <alignment horizontal="center"/>
    </xf>
    <xf numFmtId="0" fontId="31" fillId="0" borderId="0" xfId="3" applyFont="1" applyBorder="1"/>
    <xf numFmtId="0" fontId="44" fillId="0" borderId="0" xfId="3" applyFont="1" applyBorder="1"/>
    <xf numFmtId="0" fontId="44" fillId="0" borderId="0" xfId="3" applyFont="1" applyBorder="1" applyAlignment="1">
      <alignment horizontal="left"/>
    </xf>
    <xf numFmtId="1" fontId="3" fillId="0" borderId="3" xfId="3" applyNumberFormat="1" applyFont="1" applyFill="1" applyBorder="1"/>
    <xf numFmtId="1" fontId="3" fillId="0" borderId="0" xfId="3" applyNumberFormat="1" applyFont="1" applyFill="1" applyBorder="1"/>
    <xf numFmtId="0" fontId="31" fillId="0" borderId="0" xfId="3" applyFont="1" applyBorder="1" applyAlignment="1">
      <alignment horizontal="left"/>
    </xf>
    <xf numFmtId="0" fontId="3" fillId="0" borderId="7" xfId="3" applyFont="1" applyBorder="1"/>
    <xf numFmtId="0" fontId="3" fillId="0" borderId="0" xfId="3" applyFont="1" applyBorder="1" applyAlignment="1">
      <alignment horizontal="right"/>
    </xf>
    <xf numFmtId="0" fontId="45" fillId="0" borderId="0" xfId="3" applyFont="1" applyBorder="1"/>
    <xf numFmtId="0" fontId="40" fillId="0" borderId="0" xfId="3" applyFont="1" applyBorder="1" applyAlignment="1">
      <alignment horizontal="right"/>
    </xf>
    <xf numFmtId="0" fontId="3" fillId="0" borderId="1" xfId="3" applyFont="1" applyBorder="1" applyAlignment="1">
      <alignment horizontal="right"/>
    </xf>
    <xf numFmtId="0" fontId="22" fillId="0" borderId="26" xfId="3" applyFont="1" applyFill="1" applyBorder="1"/>
    <xf numFmtId="1" fontId="7" fillId="0" borderId="0" xfId="3" applyNumberFormat="1" applyFont="1" applyBorder="1"/>
    <xf numFmtId="1" fontId="7" fillId="0" borderId="5" xfId="3" applyNumberFormat="1" applyFont="1" applyBorder="1"/>
    <xf numFmtId="0" fontId="46" fillId="0" borderId="0" xfId="3" applyFont="1" applyBorder="1"/>
    <xf numFmtId="0" fontId="47" fillId="0" borderId="0" xfId="3" applyFont="1" applyBorder="1"/>
    <xf numFmtId="0" fontId="40" fillId="0" borderId="0" xfId="3" applyFont="1" applyBorder="1"/>
    <xf numFmtId="0" fontId="7" fillId="0" borderId="0" xfId="3" applyFont="1" applyBorder="1"/>
    <xf numFmtId="1" fontId="3" fillId="8" borderId="0" xfId="3" applyNumberFormat="1" applyFont="1" applyFill="1" applyBorder="1"/>
    <xf numFmtId="0" fontId="7" fillId="0" borderId="0" xfId="3" applyFont="1" applyBorder="1" applyAlignment="1">
      <alignment vertical="center"/>
    </xf>
    <xf numFmtId="1" fontId="43" fillId="0" borderId="0" xfId="3" applyNumberFormat="1" applyFont="1" applyBorder="1" applyAlignment="1">
      <alignment horizontal="left"/>
    </xf>
    <xf numFmtId="0" fontId="43" fillId="0" borderId="0" xfId="3" applyFont="1" applyFill="1" applyBorder="1" applyAlignment="1">
      <alignment horizontal="left"/>
    </xf>
    <xf numFmtId="0" fontId="31" fillId="0" borderId="0" xfId="3" applyFont="1" applyBorder="1" applyAlignment="1">
      <alignment horizontal="right"/>
    </xf>
    <xf numFmtId="1" fontId="7" fillId="0" borderId="27" xfId="3" applyNumberFormat="1" applyFont="1" applyBorder="1"/>
    <xf numFmtId="1" fontId="40" fillId="0" borderId="2" xfId="3" applyNumberFormat="1" applyFont="1" applyBorder="1" applyAlignment="1">
      <alignment horizontal="right"/>
    </xf>
    <xf numFmtId="0" fontId="41" fillId="0" borderId="28" xfId="3" applyFont="1" applyFill="1" applyBorder="1" applyAlignment="1">
      <alignment horizontal="center"/>
    </xf>
    <xf numFmtId="0" fontId="40" fillId="0" borderId="0" xfId="3" applyFont="1" applyBorder="1" applyAlignment="1">
      <alignment horizontal="center"/>
    </xf>
    <xf numFmtId="0" fontId="2" fillId="0" borderId="7" xfId="3" applyFont="1" applyBorder="1"/>
    <xf numFmtId="0" fontId="49" fillId="0" borderId="0" xfId="3" applyFont="1" applyBorder="1" applyAlignment="1">
      <alignment horizontal="right"/>
    </xf>
    <xf numFmtId="1" fontId="50" fillId="9" borderId="0" xfId="3" applyNumberFormat="1" applyFont="1" applyFill="1" applyBorder="1" applyAlignment="1">
      <alignment horizontal="center" shrinkToFit="1"/>
    </xf>
    <xf numFmtId="9" fontId="2" fillId="0" borderId="0" xfId="3" applyNumberFormat="1" applyFont="1" applyBorder="1" applyAlignment="1">
      <alignment horizontal="center"/>
    </xf>
    <xf numFmtId="0" fontId="3" fillId="7" borderId="10" xfId="3" applyFont="1" applyFill="1" applyBorder="1"/>
    <xf numFmtId="0" fontId="51" fillId="0" borderId="0" xfId="3" applyFont="1" applyBorder="1" applyAlignment="1">
      <alignment horizontal="right"/>
    </xf>
    <xf numFmtId="0" fontId="2" fillId="0" borderId="0" xfId="3" applyFont="1" applyBorder="1" applyAlignment="1">
      <alignment horizontal="center"/>
    </xf>
    <xf numFmtId="0" fontId="2" fillId="0" borderId="0" xfId="3" applyFont="1" applyBorder="1" applyAlignment="1">
      <alignment horizontal="right"/>
    </xf>
    <xf numFmtId="1" fontId="7" fillId="0" borderId="7" xfId="3" applyNumberFormat="1" applyFont="1" applyBorder="1" applyAlignment="1">
      <alignment horizontal="right"/>
    </xf>
    <xf numFmtId="0" fontId="2" fillId="0" borderId="0" xfId="3" applyFont="1" applyBorder="1" applyAlignment="1"/>
    <xf numFmtId="0" fontId="3" fillId="0" borderId="10" xfId="3" applyFont="1" applyBorder="1" applyAlignment="1">
      <alignment horizontal="right"/>
    </xf>
    <xf numFmtId="1" fontId="3" fillId="0" borderId="7" xfId="3" applyNumberFormat="1" applyFont="1" applyBorder="1" applyAlignment="1">
      <alignment horizontal="right"/>
    </xf>
    <xf numFmtId="0" fontId="4" fillId="0" borderId="0" xfId="3" applyFont="1" applyBorder="1"/>
    <xf numFmtId="1" fontId="3" fillId="0" borderId="9" xfId="3" applyNumberFormat="1" applyFont="1" applyBorder="1" applyAlignment="1">
      <alignment horizontal="right"/>
    </xf>
    <xf numFmtId="1" fontId="40" fillId="0" borderId="1" xfId="3" applyNumberFormat="1" applyFont="1" applyBorder="1" applyAlignment="1">
      <alignment horizontal="right"/>
    </xf>
    <xf numFmtId="0" fontId="41" fillId="0" borderId="26" xfId="3" applyFont="1" applyFill="1" applyBorder="1" applyAlignment="1">
      <alignment horizontal="center"/>
    </xf>
    <xf numFmtId="0" fontId="3" fillId="0" borderId="9" xfId="3" applyFont="1" applyBorder="1" applyAlignment="1">
      <alignment horizontal="right"/>
    </xf>
    <xf numFmtId="1" fontId="7" fillId="0" borderId="7" xfId="3" applyNumberFormat="1" applyFont="1" applyBorder="1" applyAlignment="1"/>
    <xf numFmtId="1" fontId="3" fillId="8" borderId="9" xfId="3" applyNumberFormat="1" applyFont="1" applyFill="1" applyBorder="1" applyAlignment="1"/>
    <xf numFmtId="1" fontId="7" fillId="0" borderId="7" xfId="3" applyNumberFormat="1" applyFont="1" applyFill="1" applyBorder="1" applyAlignment="1"/>
    <xf numFmtId="1" fontId="52" fillId="0" borderId="0" xfId="3" applyNumberFormat="1" applyFont="1" applyBorder="1" applyAlignment="1">
      <alignment horizontal="center"/>
    </xf>
    <xf numFmtId="0" fontId="31" fillId="0" borderId="20" xfId="3" applyFont="1" applyBorder="1" applyAlignment="1">
      <alignment shrinkToFit="1"/>
    </xf>
    <xf numFmtId="0" fontId="3" fillId="0" borderId="21" xfId="3" applyFont="1" applyBorder="1"/>
    <xf numFmtId="1" fontId="3" fillId="0" borderId="21" xfId="3" applyNumberFormat="1" applyFont="1" applyFill="1" applyBorder="1"/>
    <xf numFmtId="1" fontId="7" fillId="0" borderId="29" xfId="3" applyNumberFormat="1" applyFont="1" applyBorder="1"/>
    <xf numFmtId="1" fontId="40" fillId="0" borderId="21" xfId="3" applyNumberFormat="1" applyFont="1" applyBorder="1" applyAlignment="1">
      <alignment horizontal="right"/>
    </xf>
    <xf numFmtId="0" fontId="41" fillId="0" borderId="22" xfId="3" applyFont="1" applyFill="1" applyBorder="1" applyAlignment="1">
      <alignment horizontal="center"/>
    </xf>
    <xf numFmtId="1" fontId="31" fillId="0" borderId="30" xfId="3" applyNumberFormat="1" applyFont="1" applyBorder="1" applyAlignment="1">
      <alignment shrinkToFit="1"/>
    </xf>
    <xf numFmtId="0" fontId="7" fillId="0" borderId="31" xfId="3" applyFont="1" applyBorder="1"/>
    <xf numFmtId="0" fontId="3" fillId="0" borderId="31" xfId="3" applyFont="1" applyBorder="1" applyAlignment="1"/>
    <xf numFmtId="0" fontId="3" fillId="0" borderId="31" xfId="3" applyFont="1" applyBorder="1" applyAlignment="1">
      <alignment horizontal="center"/>
    </xf>
    <xf numFmtId="0" fontId="43" fillId="0" borderId="31" xfId="3" applyFont="1" applyFill="1" applyBorder="1" applyAlignment="1">
      <alignment horizontal="left"/>
    </xf>
    <xf numFmtId="1" fontId="7" fillId="0" borderId="32" xfId="3" applyNumberFormat="1" applyFont="1" applyBorder="1"/>
    <xf numFmtId="1" fontId="40" fillId="0" borderId="31" xfId="3" applyNumberFormat="1" applyFont="1" applyBorder="1" applyAlignment="1">
      <alignment horizontal="right"/>
    </xf>
    <xf numFmtId="0" fontId="41" fillId="0" borderId="33" xfId="3" applyFont="1" applyFill="1" applyBorder="1" applyAlignment="1">
      <alignment horizontal="center"/>
    </xf>
    <xf numFmtId="0" fontId="31" fillId="0" borderId="0" xfId="3" applyFont="1" applyBorder="1" applyAlignment="1">
      <alignment shrinkToFit="1"/>
    </xf>
    <xf numFmtId="0" fontId="22" fillId="0" borderId="0" xfId="3" applyFont="1" applyFill="1"/>
    <xf numFmtId="0" fontId="55" fillId="0" borderId="0" xfId="1" applyFont="1" applyFill="1" applyBorder="1" applyAlignment="1">
      <alignment horizontal="left"/>
    </xf>
    <xf numFmtId="0" fontId="1" fillId="10" borderId="2" xfId="0" applyFont="1" applyFill="1" applyBorder="1" applyAlignment="1">
      <alignment vertical="center"/>
    </xf>
    <xf numFmtId="0" fontId="3" fillId="10" borderId="6" xfId="0" applyFont="1" applyFill="1" applyBorder="1" applyAlignment="1"/>
    <xf numFmtId="0" fontId="49" fillId="0" borderId="0" xfId="0" applyFont="1" applyFill="1" applyBorder="1" applyAlignment="1">
      <alignment horizontal="right"/>
    </xf>
    <xf numFmtId="0" fontId="3" fillId="0" borderId="0" xfId="0" applyFont="1" applyFill="1" applyAlignment="1">
      <alignment horizontal="left" wrapText="1"/>
    </xf>
    <xf numFmtId="0" fontId="3" fillId="0" borderId="0" xfId="0" applyFont="1" applyFill="1" applyAlignment="1">
      <alignment horizontal="left" wrapText="1"/>
    </xf>
    <xf numFmtId="0" fontId="56" fillId="0" borderId="0" xfId="1" applyFont="1" applyFill="1" applyBorder="1" applyAlignment="1">
      <alignment horizontal="center"/>
    </xf>
    <xf numFmtId="0" fontId="30" fillId="0" borderId="0" xfId="1" applyFont="1" applyFill="1" applyBorder="1" applyAlignment="1">
      <alignment horizontal="center"/>
    </xf>
    <xf numFmtId="0" fontId="2" fillId="0" borderId="4" xfId="0" applyFont="1" applyFill="1" applyBorder="1" applyAlignment="1">
      <alignment horizontal="center" wrapText="1"/>
    </xf>
    <xf numFmtId="0" fontId="58" fillId="0" borderId="0" xfId="1" applyFont="1"/>
    <xf numFmtId="0" fontId="60" fillId="11" borderId="0" xfId="1" applyFont="1" applyFill="1" applyBorder="1" applyAlignment="1">
      <alignment horizontal="center" vertical="center" wrapText="1"/>
    </xf>
    <xf numFmtId="0" fontId="58" fillId="0" borderId="0" xfId="1" applyFont="1" applyAlignment="1">
      <alignment horizontal="left" indent="1"/>
    </xf>
    <xf numFmtId="0" fontId="62" fillId="0" borderId="0" xfId="1" applyFont="1" applyAlignment="1"/>
    <xf numFmtId="0" fontId="62" fillId="0" borderId="0" xfId="1" applyFont="1" applyAlignment="1">
      <alignment wrapText="1"/>
    </xf>
    <xf numFmtId="0" fontId="20" fillId="0" borderId="0" xfId="1" applyFont="1" applyAlignment="1">
      <alignment horizontal="center"/>
    </xf>
    <xf numFmtId="14" fontId="58" fillId="0" borderId="0" xfId="1" applyNumberFormat="1" applyFont="1" applyAlignment="1">
      <alignment horizontal="center"/>
    </xf>
    <xf numFmtId="0" fontId="20" fillId="5" borderId="24" xfId="0" applyFont="1" applyFill="1" applyBorder="1" applyAlignment="1"/>
    <xf numFmtId="0" fontId="20" fillId="5" borderId="0" xfId="0" applyFont="1" applyFill="1" applyBorder="1" applyAlignment="1">
      <alignment horizontal="left" indent="3"/>
    </xf>
    <xf numFmtId="0" fontId="20" fillId="5" borderId="20" xfId="0" applyFont="1" applyFill="1" applyBorder="1" applyAlignment="1"/>
    <xf numFmtId="0" fontId="20" fillId="5" borderId="21" xfId="0" applyFont="1" applyFill="1" applyBorder="1" applyAlignment="1">
      <alignment horizontal="left" indent="3"/>
    </xf>
    <xf numFmtId="0" fontId="4" fillId="0" borderId="0" xfId="1" applyFont="1" applyAlignment="1"/>
    <xf numFmtId="0" fontId="4" fillId="0" borderId="0" xfId="1" applyFont="1"/>
    <xf numFmtId="0" fontId="4" fillId="0" borderId="0" xfId="1" applyFont="1" applyAlignment="1">
      <alignment horizontal="center"/>
    </xf>
    <xf numFmtId="14" fontId="4" fillId="0" borderId="0" xfId="1" applyNumberFormat="1" applyFont="1" applyAlignment="1">
      <alignment horizontal="center"/>
    </xf>
    <xf numFmtId="10" fontId="4" fillId="0" borderId="0" xfId="1" applyNumberFormat="1" applyFont="1" applyAlignment="1">
      <alignment horizontal="center"/>
    </xf>
    <xf numFmtId="0" fontId="5" fillId="0" borderId="0" xfId="1" applyFont="1" applyAlignment="1"/>
    <xf numFmtId="0" fontId="61" fillId="13" borderId="0" xfId="1" applyFont="1" applyFill="1" applyAlignment="1">
      <alignment horizontal="center" vertical="center" wrapText="1"/>
    </xf>
    <xf numFmtId="0" fontId="61" fillId="3" borderId="0" xfId="1" applyFont="1" applyFill="1" applyAlignment="1">
      <alignment horizontal="center" vertical="center" wrapText="1"/>
    </xf>
    <xf numFmtId="0" fontId="61" fillId="4" borderId="0" xfId="1" applyFont="1" applyFill="1" applyAlignment="1">
      <alignment horizontal="center" vertical="center" wrapText="1"/>
    </xf>
    <xf numFmtId="0" fontId="58" fillId="0" borderId="0" xfId="1" applyFont="1" applyFill="1" applyAlignment="1">
      <alignment horizontal="left" indent="1"/>
    </xf>
    <xf numFmtId="15" fontId="58" fillId="14" borderId="0" xfId="1" applyNumberFormat="1" applyFont="1" applyFill="1" applyAlignment="1">
      <alignment horizontal="center"/>
    </xf>
    <xf numFmtId="15" fontId="58" fillId="15" borderId="0" xfId="1" applyNumberFormat="1" applyFont="1" applyFill="1" applyAlignment="1">
      <alignment horizontal="center"/>
    </xf>
    <xf numFmtId="15" fontId="58" fillId="13" borderId="0" xfId="1" applyNumberFormat="1" applyFont="1" applyFill="1" applyAlignment="1">
      <alignment horizontal="center"/>
    </xf>
    <xf numFmtId="15" fontId="58" fillId="3" borderId="0" xfId="1" applyNumberFormat="1" applyFont="1" applyFill="1" applyAlignment="1">
      <alignment horizontal="center"/>
    </xf>
    <xf numFmtId="15" fontId="58" fillId="4" borderId="0" xfId="1" applyNumberFormat="1" applyFont="1" applyFill="1" applyAlignment="1">
      <alignment horizontal="center"/>
    </xf>
    <xf numFmtId="0" fontId="58" fillId="14" borderId="0" xfId="1" applyFont="1" applyFill="1" applyAlignment="1">
      <alignment horizontal="center"/>
    </xf>
    <xf numFmtId="0" fontId="58" fillId="15" borderId="0" xfId="1" applyFont="1" applyFill="1" applyAlignment="1">
      <alignment horizontal="center"/>
    </xf>
    <xf numFmtId="0" fontId="58" fillId="13" borderId="0" xfId="1" applyFont="1" applyFill="1" applyAlignment="1">
      <alignment horizontal="center"/>
    </xf>
    <xf numFmtId="0" fontId="58" fillId="3" borderId="0" xfId="1" applyFont="1" applyFill="1" applyAlignment="1">
      <alignment horizontal="center"/>
    </xf>
    <xf numFmtId="0" fontId="58" fillId="4" borderId="0" xfId="1" applyFont="1" applyFill="1" applyAlignment="1">
      <alignment horizontal="center"/>
    </xf>
    <xf numFmtId="1" fontId="58" fillId="4" borderId="0" xfId="1" applyNumberFormat="1" applyFont="1" applyFill="1" applyAlignment="1">
      <alignment horizontal="center"/>
    </xf>
    <xf numFmtId="9" fontId="58" fillId="14" borderId="0" xfId="1" applyNumberFormat="1" applyFont="1" applyFill="1" applyAlignment="1">
      <alignment horizontal="center"/>
    </xf>
    <xf numFmtId="9" fontId="58" fillId="15" borderId="0" xfId="1" applyNumberFormat="1" applyFont="1" applyFill="1" applyAlignment="1">
      <alignment horizontal="center"/>
    </xf>
    <xf numFmtId="9" fontId="58" fillId="13" borderId="0" xfId="1" applyNumberFormat="1" applyFont="1" applyFill="1" applyAlignment="1">
      <alignment horizontal="center"/>
    </xf>
    <xf numFmtId="9" fontId="58" fillId="3" borderId="0" xfId="1" applyNumberFormat="1" applyFont="1" applyFill="1" applyAlignment="1">
      <alignment horizontal="center"/>
    </xf>
    <xf numFmtId="9" fontId="58" fillId="4" borderId="0" xfId="1" applyNumberFormat="1" applyFont="1" applyFill="1" applyAlignment="1">
      <alignment horizontal="center"/>
    </xf>
    <xf numFmtId="0" fontId="58" fillId="14" borderId="0" xfId="1" applyFont="1" applyFill="1" applyBorder="1" applyAlignment="1">
      <alignment horizontal="center"/>
    </xf>
    <xf numFmtId="0" fontId="58" fillId="15" borderId="0" xfId="1" applyFont="1" applyFill="1" applyBorder="1" applyAlignment="1">
      <alignment horizontal="center"/>
    </xf>
    <xf numFmtId="0" fontId="58" fillId="13" borderId="0" xfId="1" applyFont="1" applyFill="1" applyBorder="1" applyAlignment="1">
      <alignment horizontal="center"/>
    </xf>
    <xf numFmtId="0" fontId="58" fillId="3" borderId="0" xfId="1" applyFont="1" applyFill="1" applyBorder="1" applyAlignment="1">
      <alignment horizontal="center"/>
    </xf>
    <xf numFmtId="0" fontId="58" fillId="4" borderId="0" xfId="1" applyFont="1" applyFill="1" applyBorder="1" applyAlignment="1">
      <alignment horizontal="center"/>
    </xf>
    <xf numFmtId="0" fontId="58" fillId="0" borderId="0" xfId="1" applyFont="1" applyFill="1" applyBorder="1" applyAlignment="1">
      <alignment horizontal="left" indent="1"/>
    </xf>
    <xf numFmtId="14" fontId="58" fillId="14" borderId="0" xfId="1" applyNumberFormat="1" applyFont="1" applyFill="1" applyBorder="1" applyAlignment="1">
      <alignment horizontal="center"/>
    </xf>
    <xf numFmtId="14" fontId="58" fillId="15" borderId="0" xfId="1" applyNumberFormat="1" applyFont="1" applyFill="1" applyBorder="1" applyAlignment="1">
      <alignment horizontal="center"/>
    </xf>
    <xf numFmtId="14" fontId="58" fillId="13" borderId="0" xfId="1" applyNumberFormat="1" applyFont="1" applyFill="1" applyBorder="1" applyAlignment="1">
      <alignment horizontal="center"/>
    </xf>
    <xf numFmtId="14" fontId="58" fillId="3" borderId="0" xfId="1" applyNumberFormat="1" applyFont="1" applyFill="1" applyBorder="1" applyAlignment="1">
      <alignment horizontal="center"/>
    </xf>
    <xf numFmtId="14" fontId="58" fillId="4" borderId="0" xfId="1" applyNumberFormat="1" applyFont="1" applyFill="1" applyBorder="1" applyAlignment="1">
      <alignment horizontal="center"/>
    </xf>
    <xf numFmtId="0" fontId="66" fillId="0" borderId="0" xfId="1" applyFont="1" applyFill="1" applyAlignment="1">
      <alignment horizontal="left" indent="1"/>
    </xf>
    <xf numFmtId="0" fontId="67" fillId="14" borderId="0" xfId="1" applyFont="1" applyFill="1"/>
    <xf numFmtId="0" fontId="67" fillId="15" borderId="0" xfId="1" applyFont="1" applyFill="1"/>
    <xf numFmtId="0" fontId="66" fillId="13" borderId="0" xfId="1" applyFont="1" applyFill="1" applyAlignment="1">
      <alignment horizontal="center"/>
    </xf>
    <xf numFmtId="0" fontId="66" fillId="3" borderId="0" xfId="1" applyFont="1" applyFill="1" applyAlignment="1">
      <alignment horizontal="center"/>
    </xf>
    <xf numFmtId="0" fontId="66" fillId="4" borderId="0" xfId="1" applyFont="1" applyFill="1" applyAlignment="1">
      <alignment horizontal="center"/>
    </xf>
    <xf numFmtId="0" fontId="58" fillId="0" borderId="0" xfId="1" applyFont="1" applyBorder="1" applyAlignment="1">
      <alignment horizontal="left" indent="1"/>
    </xf>
    <xf numFmtId="0" fontId="58" fillId="0" borderId="0" xfId="1" applyFont="1" applyBorder="1" applyAlignment="1">
      <alignment horizontal="center"/>
    </xf>
    <xf numFmtId="49" fontId="58" fillId="15" borderId="0" xfId="1" applyNumberFormat="1" applyFont="1" applyFill="1" applyBorder="1" applyAlignment="1">
      <alignment horizontal="center"/>
    </xf>
    <xf numFmtId="49" fontId="58" fillId="0" borderId="0" xfId="1" applyNumberFormat="1" applyFont="1" applyBorder="1" applyAlignment="1">
      <alignment horizontal="center"/>
    </xf>
    <xf numFmtId="0" fontId="20" fillId="0" borderId="17" xfId="0" applyFont="1" applyFill="1" applyBorder="1" applyAlignment="1"/>
    <xf numFmtId="0" fontId="20" fillId="0" borderId="18" xfId="0" applyFont="1" applyFill="1" applyBorder="1" applyAlignment="1">
      <alignment horizontal="left" indent="3"/>
    </xf>
    <xf numFmtId="0" fontId="3" fillId="0" borderId="0" xfId="0" applyFont="1" applyFill="1" applyAlignment="1">
      <alignment horizontal="left"/>
    </xf>
    <xf numFmtId="0" fontId="57" fillId="0" borderId="0" xfId="0" applyFont="1" applyFill="1" applyAlignment="1"/>
    <xf numFmtId="0" fontId="57" fillId="0" borderId="0" xfId="0" applyFont="1" applyFill="1" applyAlignment="1">
      <alignment horizontal="center"/>
    </xf>
    <xf numFmtId="0" fontId="70" fillId="0" borderId="0" xfId="0" applyFont="1" applyFill="1" applyAlignment="1"/>
    <xf numFmtId="17" fontId="71" fillId="0" borderId="0" xfId="0" applyNumberFormat="1" applyFont="1" applyFill="1" applyAlignment="1"/>
    <xf numFmtId="9" fontId="3" fillId="0" borderId="4" xfId="0" applyNumberFormat="1" applyFont="1" applyFill="1" applyBorder="1" applyAlignment="1">
      <alignment horizontal="center"/>
    </xf>
    <xf numFmtId="17" fontId="71" fillId="0" borderId="0" xfId="0" applyNumberFormat="1" applyFont="1" applyFill="1" applyAlignment="1">
      <alignment horizontal="center"/>
    </xf>
    <xf numFmtId="0" fontId="72" fillId="0" borderId="0" xfId="0" applyFont="1" applyFill="1" applyAlignment="1">
      <alignment horizontal="left" indent="1"/>
    </xf>
    <xf numFmtId="0" fontId="35" fillId="0" borderId="0" xfId="0" applyFont="1" applyFill="1" applyAlignment="1">
      <alignment horizontal="left" indent="1"/>
    </xf>
    <xf numFmtId="0" fontId="73" fillId="0" borderId="0" xfId="0" applyFont="1" applyFill="1" applyAlignment="1"/>
    <xf numFmtId="0" fontId="7" fillId="0" borderId="7" xfId="0" applyFont="1" applyFill="1" applyBorder="1" applyAlignment="1"/>
    <xf numFmtId="0" fontId="7" fillId="0" borderId="0" xfId="0" applyFont="1" applyFill="1" applyBorder="1" applyAlignment="1"/>
    <xf numFmtId="0" fontId="2" fillId="0" borderId="4" xfId="0" applyFont="1" applyFill="1" applyBorder="1" applyAlignment="1">
      <alignment horizontal="center"/>
    </xf>
    <xf numFmtId="0" fontId="2" fillId="0" borderId="11" xfId="0" applyFont="1" applyFill="1" applyBorder="1" applyAlignment="1"/>
    <xf numFmtId="9" fontId="2" fillId="0" borderId="4" xfId="4" applyFont="1" applyFill="1" applyBorder="1" applyAlignment="1">
      <alignment horizontal="center"/>
    </xf>
    <xf numFmtId="3" fontId="2" fillId="0" borderId="4" xfId="0" applyNumberFormat="1" applyFont="1" applyFill="1" applyBorder="1" applyAlignment="1">
      <alignment horizontal="center"/>
    </xf>
    <xf numFmtId="9" fontId="72" fillId="0" borderId="16" xfId="4" applyFont="1" applyFill="1" applyBorder="1" applyAlignment="1">
      <alignment horizontal="center"/>
    </xf>
    <xf numFmtId="3" fontId="72" fillId="0" borderId="16" xfId="0" applyNumberFormat="1" applyFont="1" applyFill="1" applyBorder="1" applyAlignment="1">
      <alignment horizontal="center"/>
    </xf>
    <xf numFmtId="0" fontId="2" fillId="0" borderId="16" xfId="0" applyFont="1" applyFill="1" applyBorder="1" applyAlignment="1">
      <alignment horizontal="center"/>
    </xf>
    <xf numFmtId="0" fontId="2" fillId="0" borderId="0" xfId="0" applyFont="1" applyFill="1" applyBorder="1" applyAlignment="1"/>
    <xf numFmtId="14" fontId="2" fillId="0" borderId="4" xfId="0" applyNumberFormat="1" applyFont="1" applyFill="1" applyBorder="1" applyAlignment="1">
      <alignment horizontal="center"/>
    </xf>
    <xf numFmtId="49" fontId="2" fillId="0" borderId="4" xfId="0" applyNumberFormat="1" applyFont="1" applyFill="1" applyBorder="1" applyAlignment="1">
      <alignment horizontal="center"/>
    </xf>
    <xf numFmtId="0" fontId="3" fillId="0" borderId="3" xfId="0" applyFont="1" applyFill="1" applyBorder="1" applyAlignment="1">
      <alignment horizontal="center"/>
    </xf>
    <xf numFmtId="0" fontId="3" fillId="0" borderId="12" xfId="0" applyFont="1" applyFill="1" applyBorder="1" applyAlignment="1">
      <alignment horizontal="center"/>
    </xf>
    <xf numFmtId="49" fontId="2" fillId="0" borderId="1" xfId="0" applyNumberFormat="1" applyFont="1" applyFill="1" applyBorder="1" applyAlignment="1">
      <alignment horizontal="center"/>
    </xf>
    <xf numFmtId="49" fontId="2" fillId="0" borderId="10" xfId="0" applyNumberFormat="1" applyFont="1" applyFill="1" applyBorder="1" applyAlignment="1">
      <alignment horizontal="center"/>
    </xf>
    <xf numFmtId="0" fontId="2" fillId="0" borderId="9" xfId="0" applyFont="1" applyFill="1" applyBorder="1" applyAlignment="1"/>
    <xf numFmtId="0" fontId="40" fillId="0" borderId="9" xfId="0" applyFont="1" applyFill="1" applyBorder="1" applyAlignment="1"/>
    <xf numFmtId="0" fontId="49" fillId="0" borderId="0" xfId="0" applyFont="1" applyFill="1" applyBorder="1" applyAlignment="1">
      <alignment horizontal="right" indent="2"/>
    </xf>
    <xf numFmtId="0" fontId="75" fillId="0" borderId="0" xfId="0" applyFont="1" applyAlignment="1">
      <alignment horizontal="left" wrapText="1"/>
    </xf>
    <xf numFmtId="0" fontId="2" fillId="0" borderId="0" xfId="0" applyFont="1" applyFill="1" applyAlignment="1">
      <alignment horizontal="center"/>
    </xf>
    <xf numFmtId="0" fontId="76" fillId="0" borderId="0" xfId="0" applyFont="1" applyFill="1" applyAlignment="1">
      <alignment horizontal="center"/>
    </xf>
    <xf numFmtId="0" fontId="2" fillId="0" borderId="0" xfId="0" applyFont="1" applyFill="1" applyAlignment="1">
      <alignment horizontal="center" vertical="center"/>
    </xf>
    <xf numFmtId="0" fontId="51" fillId="0" borderId="0" xfId="0" applyFont="1" applyFill="1" applyAlignment="1">
      <alignment horizontal="center" wrapText="1"/>
    </xf>
    <xf numFmtId="0" fontId="3" fillId="0" borderId="25" xfId="0" applyFont="1" applyFill="1" applyBorder="1" applyAlignment="1"/>
    <xf numFmtId="0" fontId="3" fillId="0" borderId="18" xfId="0" applyFont="1" applyFill="1" applyBorder="1" applyAlignment="1"/>
    <xf numFmtId="0" fontId="3" fillId="0" borderId="18" xfId="0" applyFont="1" applyFill="1" applyBorder="1" applyAlignment="1">
      <alignment horizontal="center"/>
    </xf>
    <xf numFmtId="0" fontId="30" fillId="0" borderId="19" xfId="0" applyFont="1" applyFill="1" applyBorder="1" applyAlignment="1">
      <alignment horizontal="center" wrapText="1"/>
    </xf>
    <xf numFmtId="0" fontId="77" fillId="0" borderId="25" xfId="0" applyFont="1" applyFill="1" applyBorder="1" applyAlignment="1">
      <alignment horizontal="center"/>
    </xf>
    <xf numFmtId="0" fontId="3" fillId="0" borderId="25" xfId="0" applyFont="1" applyFill="1" applyBorder="1" applyAlignment="1">
      <alignment horizontal="center"/>
    </xf>
    <xf numFmtId="0" fontId="3" fillId="0" borderId="22" xfId="0" applyFont="1" applyFill="1" applyBorder="1" applyAlignment="1"/>
    <xf numFmtId="0" fontId="1" fillId="0" borderId="6" xfId="0" applyFont="1" applyFill="1" applyBorder="1" applyAlignment="1"/>
    <xf numFmtId="0" fontId="1" fillId="0" borderId="5" xfId="0" applyFont="1" applyFill="1" applyBorder="1" applyAlignment="1">
      <alignment horizontal="left" indent="1"/>
    </xf>
    <xf numFmtId="0" fontId="1" fillId="0" borderId="13" xfId="0" applyFont="1" applyFill="1" applyBorder="1" applyAlignment="1"/>
    <xf numFmtId="0" fontId="1" fillId="0" borderId="8" xfId="0" applyFont="1" applyFill="1" applyBorder="1" applyAlignment="1"/>
    <xf numFmtId="0" fontId="1" fillId="0" borderId="7" xfId="0" applyFont="1" applyFill="1" applyBorder="1" applyAlignment="1">
      <alignment horizontal="left" indent="1"/>
    </xf>
    <xf numFmtId="0" fontId="1" fillId="0" borderId="0" xfId="0" applyFont="1" applyFill="1" applyBorder="1" applyAlignment="1"/>
    <xf numFmtId="14" fontId="58" fillId="0" borderId="0" xfId="1" applyNumberFormat="1" applyFont="1" applyBorder="1" applyAlignment="1">
      <alignment horizontal="center"/>
    </xf>
    <xf numFmtId="49" fontId="58" fillId="3" borderId="0" xfId="1" applyNumberFormat="1" applyFont="1" applyFill="1" applyBorder="1" applyAlignment="1">
      <alignment horizontal="center"/>
    </xf>
    <xf numFmtId="164" fontId="10" fillId="2" borderId="0" xfId="1" applyNumberFormat="1" applyFont="1" applyFill="1" applyBorder="1" applyAlignment="1">
      <alignment horizontal="center"/>
    </xf>
    <xf numFmtId="15" fontId="58" fillId="11" borderId="0" xfId="1" applyNumberFormat="1" applyFont="1" applyFill="1" applyBorder="1" applyAlignment="1">
      <alignment horizontal="center"/>
    </xf>
    <xf numFmtId="15" fontId="58" fillId="0" borderId="0" xfId="1" applyNumberFormat="1" applyFont="1" applyBorder="1" applyAlignment="1">
      <alignment horizontal="center"/>
    </xf>
    <xf numFmtId="1" fontId="58" fillId="3" borderId="0" xfId="1" applyNumberFormat="1" applyFont="1" applyFill="1" applyBorder="1" applyAlignment="1">
      <alignment horizontal="center"/>
    </xf>
    <xf numFmtId="9" fontId="58" fillId="11" borderId="0" xfId="1" applyNumberFormat="1" applyFont="1" applyFill="1" applyBorder="1" applyAlignment="1">
      <alignment horizontal="center"/>
    </xf>
    <xf numFmtId="9" fontId="58" fillId="0" borderId="0" xfId="1" applyNumberFormat="1" applyFont="1" applyBorder="1" applyAlignment="1">
      <alignment horizontal="center"/>
    </xf>
    <xf numFmtId="9" fontId="58" fillId="3" borderId="0" xfId="1" applyNumberFormat="1" applyFont="1" applyFill="1" applyBorder="1" applyAlignment="1">
      <alignment horizontal="center"/>
    </xf>
    <xf numFmtId="0" fontId="58" fillId="10" borderId="3" xfId="1" applyFont="1" applyFill="1" applyBorder="1" applyAlignment="1">
      <alignment horizontal="center" vertical="center"/>
    </xf>
    <xf numFmtId="0" fontId="58" fillId="10" borderId="3" xfId="1" applyFont="1" applyFill="1" applyBorder="1" applyAlignment="1">
      <alignment horizontal="center" vertical="center" wrapText="1"/>
    </xf>
    <xf numFmtId="0" fontId="1" fillId="0" borderId="35" xfId="0" applyFont="1" applyFill="1" applyBorder="1" applyAlignment="1"/>
    <xf numFmtId="0" fontId="1" fillId="0" borderId="36" xfId="0" applyFont="1" applyFill="1" applyBorder="1" applyAlignment="1"/>
    <xf numFmtId="0" fontId="1" fillId="0" borderId="24" xfId="0" applyFont="1" applyFill="1" applyBorder="1" applyAlignment="1"/>
    <xf numFmtId="0" fontId="1" fillId="0" borderId="25" xfId="0" applyFont="1" applyFill="1" applyBorder="1" applyAlignment="1"/>
    <xf numFmtId="0" fontId="58" fillId="10" borderId="38" xfId="1" applyFont="1" applyFill="1" applyBorder="1" applyAlignment="1">
      <alignment horizontal="center" vertical="center" wrapText="1"/>
    </xf>
    <xf numFmtId="0" fontId="58" fillId="0" borderId="24" xfId="1" applyFont="1" applyBorder="1" applyAlignment="1">
      <alignment horizontal="left" indent="1"/>
    </xf>
    <xf numFmtId="15" fontId="58" fillId="0" borderId="25" xfId="1" applyNumberFormat="1" applyFont="1" applyBorder="1" applyAlignment="1">
      <alignment horizontal="center"/>
    </xf>
    <xf numFmtId="0" fontId="58" fillId="0" borderId="25" xfId="1" applyFont="1" applyBorder="1" applyAlignment="1">
      <alignment horizontal="center"/>
    </xf>
    <xf numFmtId="1" fontId="58" fillId="0" borderId="25" xfId="1" applyNumberFormat="1" applyFont="1" applyBorder="1" applyAlignment="1">
      <alignment horizontal="center"/>
    </xf>
    <xf numFmtId="9" fontId="58" fillId="0" borderId="25" xfId="1" applyNumberFormat="1" applyFont="1" applyBorder="1" applyAlignment="1">
      <alignment horizontal="center"/>
    </xf>
    <xf numFmtId="14" fontId="58" fillId="0" borderId="25" xfId="1" applyNumberFormat="1" applyFont="1" applyBorder="1" applyAlignment="1">
      <alignment horizontal="center"/>
    </xf>
    <xf numFmtId="0" fontId="80" fillId="2" borderId="24" xfId="1" applyFont="1" applyFill="1" applyBorder="1" applyAlignment="1">
      <alignment horizontal="left" indent="1"/>
    </xf>
    <xf numFmtId="164" fontId="10" fillId="2" borderId="25" xfId="1" applyNumberFormat="1" applyFont="1" applyFill="1" applyBorder="1" applyAlignment="1">
      <alignment horizontal="center"/>
    </xf>
    <xf numFmtId="0" fontId="81" fillId="0" borderId="0" xfId="0" applyFont="1" applyFill="1" applyBorder="1" applyAlignment="1">
      <alignment horizontal="right" indent="2"/>
    </xf>
    <xf numFmtId="0" fontId="79" fillId="0" borderId="0" xfId="0" applyFont="1" applyFill="1" applyAlignment="1"/>
    <xf numFmtId="0" fontId="81" fillId="0" borderId="0" xfId="0" applyFont="1" applyFill="1" applyBorder="1" applyAlignment="1">
      <alignment horizontal="center"/>
    </xf>
    <xf numFmtId="0" fontId="78" fillId="0" borderId="37" xfId="1" applyFont="1" applyFill="1" applyBorder="1" applyAlignment="1">
      <alignment horizontal="center" vertical="center" wrapText="1"/>
    </xf>
    <xf numFmtId="0" fontId="58" fillId="11" borderId="0" xfId="1" applyFont="1" applyFill="1" applyBorder="1" applyAlignment="1">
      <alignment horizontal="center"/>
    </xf>
    <xf numFmtId="14" fontId="58" fillId="11" borderId="0" xfId="1" applyNumberFormat="1" applyFont="1" applyFill="1" applyBorder="1" applyAlignment="1">
      <alignment horizontal="center"/>
    </xf>
    <xf numFmtId="0" fontId="8" fillId="0" borderId="24" xfId="0" applyFont="1" applyFill="1" applyBorder="1" applyAlignment="1"/>
    <xf numFmtId="1" fontId="58" fillId="11" borderId="0" xfId="1" applyNumberFormat="1" applyFont="1" applyFill="1" applyBorder="1" applyAlignment="1">
      <alignment horizontal="center"/>
    </xf>
    <xf numFmtId="1" fontId="58" fillId="0" borderId="0" xfId="1" applyNumberFormat="1" applyFont="1" applyBorder="1" applyAlignment="1">
      <alignment horizontal="center"/>
    </xf>
    <xf numFmtId="14" fontId="3" fillId="0" borderId="4" xfId="0" applyNumberFormat="1" applyFont="1" applyFill="1" applyBorder="1" applyAlignment="1">
      <alignment horizontal="center" wrapText="1"/>
    </xf>
    <xf numFmtId="0" fontId="82" fillId="0" borderId="0" xfId="0" applyFont="1" applyFill="1" applyBorder="1" applyAlignment="1">
      <alignment horizontal="center" shrinkToFit="1"/>
    </xf>
    <xf numFmtId="0" fontId="82" fillId="0" borderId="0" xfId="0" applyFont="1" applyFill="1"/>
    <xf numFmtId="0" fontId="82" fillId="0" borderId="0" xfId="0" applyFont="1" applyFill="1" applyAlignment="1">
      <alignment horizontal="left" indent="2"/>
    </xf>
    <xf numFmtId="0" fontId="82" fillId="0" borderId="0" xfId="0" applyFont="1" applyBorder="1" applyAlignment="1">
      <alignment horizontal="center" shrinkToFit="1"/>
    </xf>
    <xf numFmtId="0" fontId="82" fillId="0" borderId="0" xfId="0" applyFont="1"/>
    <xf numFmtId="0" fontId="82" fillId="0" borderId="0" xfId="0" applyFont="1" applyAlignment="1">
      <alignment horizontal="center"/>
    </xf>
    <xf numFmtId="0" fontId="82" fillId="0" borderId="0" xfId="0" applyFont="1" applyFill="1" applyAlignment="1">
      <alignment horizontal="center"/>
    </xf>
    <xf numFmtId="0" fontId="82" fillId="0" borderId="0" xfId="0" applyFont="1" applyAlignment="1">
      <alignment horizontal="left" indent="2"/>
    </xf>
    <xf numFmtId="9" fontId="82" fillId="0" borderId="0" xfId="0" applyNumberFormat="1" applyFont="1" applyFill="1" applyAlignment="1">
      <alignment horizontal="center"/>
    </xf>
    <xf numFmtId="9" fontId="82" fillId="0" borderId="0" xfId="0" applyNumberFormat="1" applyFont="1" applyAlignment="1">
      <alignment horizontal="center"/>
    </xf>
    <xf numFmtId="0" fontId="85" fillId="0" borderId="0" xfId="0" applyFont="1" applyFill="1" applyAlignment="1">
      <alignment horizontal="left" indent="2"/>
    </xf>
    <xf numFmtId="0" fontId="85" fillId="0" borderId="0" xfId="0" applyFont="1" applyFill="1" applyBorder="1" applyAlignment="1">
      <alignment horizontal="center" shrinkToFit="1"/>
    </xf>
    <xf numFmtId="0" fontId="86" fillId="0" borderId="0" xfId="0" applyFont="1" applyFill="1" applyAlignment="1">
      <alignment horizontal="left" indent="2"/>
    </xf>
    <xf numFmtId="0" fontId="86" fillId="0" borderId="0" xfId="0" applyFont="1" applyFill="1" applyBorder="1" applyAlignment="1">
      <alignment horizontal="center" shrinkToFit="1"/>
    </xf>
    <xf numFmtId="0" fontId="87" fillId="0" borderId="0" xfId="0" applyFont="1" applyFill="1" applyAlignment="1">
      <alignment horizontal="left" indent="2"/>
    </xf>
    <xf numFmtId="0" fontId="88" fillId="0" borderId="0" xfId="0" applyFont="1" applyAlignment="1">
      <alignment horizontal="left" indent="2"/>
    </xf>
    <xf numFmtId="0" fontId="88" fillId="0" borderId="0" xfId="0" applyFont="1" applyBorder="1" applyAlignment="1">
      <alignment horizontal="center" shrinkToFit="1"/>
    </xf>
    <xf numFmtId="0" fontId="83" fillId="2" borderId="0" xfId="0" applyFont="1" applyFill="1" applyBorder="1" applyAlignment="1">
      <alignment horizontal="center" vertical="center" shrinkToFit="1"/>
    </xf>
    <xf numFmtId="0" fontId="83" fillId="2" borderId="0" xfId="0" applyFont="1" applyFill="1" applyAlignment="1">
      <alignment horizontal="center" vertical="center"/>
    </xf>
    <xf numFmtId="0" fontId="89" fillId="2" borderId="0" xfId="0" applyFont="1" applyFill="1" applyAlignment="1">
      <alignment horizontal="center" vertical="center"/>
    </xf>
    <xf numFmtId="0" fontId="76" fillId="0" borderId="0" xfId="3" applyFont="1" applyBorder="1" applyAlignment="1">
      <alignment horizontal="center"/>
    </xf>
    <xf numFmtId="0" fontId="94" fillId="0" borderId="0" xfId="3" applyFont="1" applyFill="1" applyBorder="1" applyAlignment="1">
      <alignment horizontal="center"/>
    </xf>
    <xf numFmtId="0" fontId="60" fillId="0" borderId="0" xfId="3" applyFont="1"/>
    <xf numFmtId="0" fontId="3" fillId="0" borderId="36" xfId="0" applyFont="1" applyFill="1" applyBorder="1" applyAlignment="1"/>
    <xf numFmtId="0" fontId="3" fillId="0" borderId="26" xfId="0" applyFont="1" applyFill="1" applyBorder="1" applyAlignment="1"/>
    <xf numFmtId="0" fontId="8" fillId="0" borderId="0" xfId="0" applyFont="1" applyFill="1" applyBorder="1" applyAlignment="1"/>
    <xf numFmtId="0" fontId="3" fillId="0" borderId="40" xfId="0" applyFont="1" applyFill="1" applyBorder="1" applyAlignment="1">
      <alignment horizontal="center"/>
    </xf>
    <xf numFmtId="49" fontId="3" fillId="0" borderId="40" xfId="0" applyNumberFormat="1" applyFont="1" applyFill="1" applyBorder="1" applyAlignment="1">
      <alignment horizontal="center"/>
    </xf>
    <xf numFmtId="14" fontId="3" fillId="0" borderId="40" xfId="0" applyNumberFormat="1" applyFont="1" applyFill="1" applyBorder="1" applyAlignment="1">
      <alignment horizontal="center"/>
    </xf>
    <xf numFmtId="3" fontId="3" fillId="0" borderId="40" xfId="0" applyNumberFormat="1" applyFont="1" applyFill="1" applyBorder="1" applyAlignment="1">
      <alignment horizontal="center"/>
    </xf>
    <xf numFmtId="0" fontId="8" fillId="0" borderId="18" xfId="0" applyFont="1" applyFill="1" applyBorder="1" applyAlignment="1"/>
    <xf numFmtId="0" fontId="1" fillId="0" borderId="24" xfId="1" applyFont="1" applyFill="1" applyBorder="1" applyAlignment="1">
      <alignment horizontal="left" indent="1"/>
    </xf>
    <xf numFmtId="0" fontId="1" fillId="0" borderId="24" xfId="1" applyFont="1" applyFill="1" applyBorder="1" applyAlignment="1">
      <alignment horizontal="left" indent="2"/>
    </xf>
    <xf numFmtId="0" fontId="1" fillId="0" borderId="39" xfId="1" applyFont="1" applyFill="1" applyBorder="1" applyAlignment="1">
      <alignment horizontal="left" indent="1"/>
    </xf>
    <xf numFmtId="0" fontId="3" fillId="0" borderId="24" xfId="1" applyFont="1" applyFill="1" applyBorder="1" applyAlignment="1">
      <alignment horizontal="left" indent="2"/>
    </xf>
    <xf numFmtId="0" fontId="1" fillId="0" borderId="24" xfId="0" applyFont="1" applyFill="1" applyBorder="1" applyAlignment="1">
      <alignment horizontal="left" indent="1"/>
    </xf>
    <xf numFmtId="14" fontId="2" fillId="10" borderId="39" xfId="0" applyNumberFormat="1" applyFont="1" applyFill="1" applyBorder="1" applyAlignment="1">
      <alignment horizontal="left" wrapText="1" indent="1"/>
    </xf>
    <xf numFmtId="0" fontId="3" fillId="0" borderId="35" xfId="0" applyFont="1" applyFill="1" applyBorder="1" applyAlignment="1">
      <alignment horizontal="left" indent="1"/>
    </xf>
    <xf numFmtId="0" fontId="3" fillId="0" borderId="24" xfId="0" applyFont="1" applyFill="1" applyBorder="1" applyAlignment="1">
      <alignment horizontal="left" indent="1"/>
    </xf>
    <xf numFmtId="0" fontId="3" fillId="0" borderId="34" xfId="0" applyFont="1" applyFill="1" applyBorder="1" applyAlignment="1">
      <alignment horizontal="left" indent="1"/>
    </xf>
    <xf numFmtId="0" fontId="8" fillId="0" borderId="24" xfId="0" applyFont="1" applyFill="1" applyBorder="1" applyAlignment="1">
      <alignment horizontal="left" indent="1"/>
    </xf>
    <xf numFmtId="0" fontId="3" fillId="10" borderId="35" xfId="0" applyFont="1" applyFill="1" applyBorder="1" applyAlignment="1">
      <alignment horizontal="left" indent="1"/>
    </xf>
    <xf numFmtId="0" fontId="3" fillId="0" borderId="37" xfId="0" applyFont="1" applyFill="1" applyBorder="1" applyAlignment="1">
      <alignment horizontal="left" indent="1"/>
    </xf>
    <xf numFmtId="0" fontId="3" fillId="0" borderId="37" xfId="0" applyFont="1" applyFill="1" applyBorder="1" applyAlignment="1">
      <alignment horizontal="left" wrapText="1" indent="1"/>
    </xf>
    <xf numFmtId="0" fontId="7" fillId="0" borderId="37" xfId="0" applyFont="1" applyFill="1" applyBorder="1" applyAlignment="1">
      <alignment horizontal="left" indent="1"/>
    </xf>
    <xf numFmtId="0" fontId="3" fillId="0" borderId="8" xfId="0" applyFont="1" applyFill="1" applyBorder="1" applyAlignment="1">
      <alignment horizontal="left" indent="1"/>
    </xf>
    <xf numFmtId="0" fontId="3" fillId="0" borderId="14" xfId="0" applyFont="1" applyFill="1" applyBorder="1" applyAlignment="1">
      <alignment horizontal="left" indent="1"/>
    </xf>
    <xf numFmtId="0" fontId="3" fillId="0" borderId="13" xfId="0" applyFont="1" applyFill="1" applyBorder="1" applyAlignment="1">
      <alignment horizontal="left" indent="3"/>
    </xf>
    <xf numFmtId="0" fontId="3" fillId="0" borderId="36" xfId="0" applyFont="1" applyFill="1" applyBorder="1" applyAlignment="1">
      <alignment horizontal="left" indent="1"/>
    </xf>
    <xf numFmtId="0" fontId="3" fillId="0" borderId="15" xfId="0" applyFont="1" applyFill="1" applyBorder="1" applyAlignment="1">
      <alignment horizontal="left" indent="1"/>
    </xf>
    <xf numFmtId="0" fontId="3" fillId="0" borderId="0" xfId="0" applyFont="1" applyFill="1" applyBorder="1" applyAlignment="1">
      <alignment horizontal="left" indent="3"/>
    </xf>
    <xf numFmtId="0" fontId="3" fillId="0" borderId="25" xfId="0" applyFont="1" applyFill="1" applyBorder="1" applyAlignment="1">
      <alignment horizontal="left" indent="1"/>
    </xf>
    <xf numFmtId="0" fontId="3" fillId="0" borderId="16" xfId="0" applyFont="1" applyFill="1" applyBorder="1" applyAlignment="1">
      <alignment horizontal="left" indent="1"/>
    </xf>
    <xf numFmtId="0" fontId="3" fillId="0" borderId="1" xfId="0" applyFont="1" applyFill="1" applyBorder="1" applyAlignment="1">
      <alignment horizontal="left" indent="3"/>
    </xf>
    <xf numFmtId="0" fontId="3" fillId="0" borderId="26" xfId="0" applyFont="1" applyFill="1" applyBorder="1" applyAlignment="1">
      <alignment horizontal="left" indent="1"/>
    </xf>
    <xf numFmtId="0" fontId="8" fillId="0" borderId="17" xfId="0" applyFont="1" applyFill="1" applyBorder="1" applyAlignment="1">
      <alignment horizontal="left" indent="1"/>
    </xf>
    <xf numFmtId="14" fontId="2" fillId="10" borderId="39" xfId="0" applyNumberFormat="1" applyFont="1" applyFill="1" applyBorder="1" applyAlignment="1">
      <alignment horizontal="left" wrapText="1" indent="2"/>
    </xf>
    <xf numFmtId="17" fontId="100" fillId="0" borderId="24" xfId="0" applyNumberFormat="1" applyFont="1" applyFill="1" applyBorder="1" applyAlignment="1">
      <alignment horizontal="center"/>
    </xf>
    <xf numFmtId="0" fontId="101" fillId="0" borderId="0" xfId="1" applyFont="1" applyFill="1" applyBorder="1" applyAlignment="1">
      <alignment horizontal="center"/>
    </xf>
    <xf numFmtId="0" fontId="102" fillId="0" borderId="42" xfId="0" applyFont="1" applyFill="1" applyBorder="1" applyAlignment="1">
      <alignment horizontal="center"/>
    </xf>
    <xf numFmtId="0" fontId="102" fillId="0" borderId="19" xfId="0" applyFont="1" applyFill="1" applyBorder="1" applyAlignment="1">
      <alignment horizontal="center"/>
    </xf>
    <xf numFmtId="0" fontId="78" fillId="10" borderId="4" xfId="0" applyFont="1" applyFill="1" applyBorder="1" applyAlignment="1">
      <alignment horizontal="center"/>
    </xf>
    <xf numFmtId="0" fontId="78" fillId="10" borderId="40" xfId="0" applyFont="1" applyFill="1" applyBorder="1" applyAlignment="1">
      <alignment horizontal="center"/>
    </xf>
    <xf numFmtId="0" fontId="103" fillId="0" borderId="24" xfId="1" applyFont="1" applyFill="1" applyBorder="1" applyAlignment="1">
      <alignment horizontal="left" indent="2"/>
    </xf>
    <xf numFmtId="1" fontId="3" fillId="0" borderId="4" xfId="0" applyNumberFormat="1" applyFont="1" applyFill="1" applyBorder="1" applyAlignment="1">
      <alignment horizontal="center"/>
    </xf>
    <xf numFmtId="1" fontId="3" fillId="0" borderId="40" xfId="0" applyNumberFormat="1" applyFont="1" applyFill="1" applyBorder="1" applyAlignment="1">
      <alignment horizontal="center"/>
    </xf>
    <xf numFmtId="1" fontId="1" fillId="0" borderId="15" xfId="0" applyNumberFormat="1" applyFont="1" applyFill="1" applyBorder="1" applyAlignment="1"/>
    <xf numFmtId="1" fontId="1" fillId="0" borderId="25" xfId="0" applyNumberFormat="1" applyFont="1" applyFill="1" applyBorder="1" applyAlignment="1"/>
    <xf numFmtId="1" fontId="1" fillId="0" borderId="16" xfId="0" applyNumberFormat="1" applyFont="1" applyFill="1" applyBorder="1" applyAlignment="1"/>
    <xf numFmtId="1" fontId="1" fillId="0" borderId="26" xfId="0" applyNumberFormat="1" applyFont="1" applyFill="1" applyBorder="1" applyAlignment="1"/>
    <xf numFmtId="1" fontId="1" fillId="0" borderId="41" xfId="0" applyNumberFormat="1" applyFont="1" applyFill="1" applyBorder="1" applyAlignment="1"/>
    <xf numFmtId="1" fontId="1" fillId="0" borderId="28" xfId="0" applyNumberFormat="1" applyFont="1" applyFill="1" applyBorder="1" applyAlignment="1"/>
    <xf numFmtId="1" fontId="1" fillId="0" borderId="15" xfId="1" applyNumberFormat="1" applyFont="1" applyFill="1" applyBorder="1" applyAlignment="1">
      <alignment horizontal="right"/>
    </xf>
    <xf numFmtId="1" fontId="1" fillId="0" borderId="25" xfId="1" applyNumberFormat="1" applyFont="1" applyFill="1" applyBorder="1" applyAlignment="1">
      <alignment horizontal="right"/>
    </xf>
    <xf numFmtId="1" fontId="2" fillId="0" borderId="15" xfId="0" applyNumberFormat="1" applyFont="1" applyFill="1" applyBorder="1" applyAlignment="1"/>
    <xf numFmtId="1" fontId="102" fillId="0" borderId="25" xfId="3" applyNumberFormat="1" applyFont="1" applyBorder="1" applyAlignment="1">
      <alignment horizontal="right"/>
    </xf>
    <xf numFmtId="1" fontId="1" fillId="0" borderId="16" xfId="1" applyNumberFormat="1" applyFont="1" applyFill="1" applyBorder="1" applyAlignment="1">
      <alignment horizontal="right"/>
    </xf>
    <xf numFmtId="1" fontId="1" fillId="0" borderId="26" xfId="1" applyNumberFormat="1" applyFont="1" applyFill="1" applyBorder="1" applyAlignment="1">
      <alignment horizontal="right"/>
    </xf>
    <xf numFmtId="1" fontId="8" fillId="0" borderId="4" xfId="0" applyNumberFormat="1" applyFont="1" applyFill="1" applyBorder="1" applyAlignment="1"/>
    <xf numFmtId="1" fontId="8" fillId="0" borderId="38" xfId="0" applyNumberFormat="1" applyFont="1" applyFill="1" applyBorder="1" applyAlignment="1"/>
    <xf numFmtId="1" fontId="101" fillId="0" borderId="15" xfId="1" applyNumberFormat="1" applyFont="1" applyFill="1" applyBorder="1" applyAlignment="1">
      <alignment horizontal="center"/>
    </xf>
    <xf numFmtId="1" fontId="101" fillId="0" borderId="25" xfId="1" applyNumberFormat="1" applyFont="1" applyFill="1" applyBorder="1" applyAlignment="1">
      <alignment horizontal="center"/>
    </xf>
    <xf numFmtId="1" fontId="8" fillId="10" borderId="41" xfId="0" applyNumberFormat="1" applyFont="1" applyFill="1" applyBorder="1" applyAlignment="1">
      <alignment vertical="center"/>
    </xf>
    <xf numFmtId="1" fontId="8" fillId="10" borderId="28" xfId="0" applyNumberFormat="1" applyFont="1" applyFill="1" applyBorder="1" applyAlignment="1">
      <alignment vertical="center"/>
    </xf>
    <xf numFmtId="1" fontId="8" fillId="10" borderId="4" xfId="0" applyNumberFormat="1" applyFont="1" applyFill="1" applyBorder="1" applyAlignment="1">
      <alignment horizontal="right" vertical="center"/>
    </xf>
    <xf numFmtId="1" fontId="8" fillId="10" borderId="28" xfId="0" applyNumberFormat="1" applyFont="1" applyFill="1" applyBorder="1" applyAlignment="1">
      <alignment horizontal="right" vertical="center"/>
    </xf>
    <xf numFmtId="1" fontId="1" fillId="0" borderId="1" xfId="0" applyNumberFormat="1" applyFont="1" applyFill="1" applyBorder="1" applyAlignment="1"/>
    <xf numFmtId="1" fontId="1" fillId="0" borderId="2" xfId="0" applyNumberFormat="1" applyFont="1" applyFill="1" applyBorder="1" applyAlignment="1"/>
    <xf numFmtId="1" fontId="1" fillId="0" borderId="0" xfId="1" applyNumberFormat="1" applyFont="1" applyFill="1" applyBorder="1" applyAlignment="1">
      <alignment horizontal="right"/>
    </xf>
    <xf numFmtId="1" fontId="1" fillId="0" borderId="1" xfId="1" applyNumberFormat="1" applyFont="1" applyFill="1" applyBorder="1" applyAlignment="1">
      <alignment horizontal="right"/>
    </xf>
    <xf numFmtId="1" fontId="56" fillId="0" borderId="0" xfId="1" applyNumberFormat="1" applyFont="1" applyFill="1" applyBorder="1" applyAlignment="1">
      <alignment horizontal="center"/>
    </xf>
    <xf numFmtId="0" fontId="16" fillId="5" borderId="11" xfId="1" applyFont="1" applyFill="1" applyBorder="1" applyAlignment="1">
      <alignment horizontal="center"/>
    </xf>
    <xf numFmtId="14" fontId="16" fillId="11" borderId="16" xfId="1" applyNumberFormat="1" applyFont="1" applyFill="1" applyBorder="1" applyAlignment="1">
      <alignment horizontal="center"/>
    </xf>
    <xf numFmtId="10" fontId="16" fillId="11" borderId="16" xfId="1" applyNumberFormat="1" applyFont="1" applyFill="1" applyBorder="1" applyAlignment="1">
      <alignment horizontal="center"/>
    </xf>
    <xf numFmtId="0" fontId="7" fillId="16" borderId="44" xfId="0" applyFont="1" applyFill="1" applyBorder="1" applyAlignment="1">
      <alignment horizontal="center"/>
    </xf>
    <xf numFmtId="0" fontId="7" fillId="16" borderId="4" xfId="0" applyFont="1" applyFill="1" applyBorder="1" applyAlignment="1">
      <alignment horizontal="left" indent="1"/>
    </xf>
    <xf numFmtId="14" fontId="7" fillId="16" borderId="4" xfId="0" applyNumberFormat="1" applyFont="1" applyFill="1" applyBorder="1" applyAlignment="1">
      <alignment horizontal="center"/>
    </xf>
    <xf numFmtId="0" fontId="7" fillId="16" borderId="40" xfId="0" applyFont="1" applyFill="1" applyBorder="1" applyAlignment="1"/>
    <xf numFmtId="0" fontId="7" fillId="0" borderId="44" xfId="0" applyFont="1" applyFill="1" applyBorder="1" applyAlignment="1">
      <alignment horizontal="center"/>
    </xf>
    <xf numFmtId="0" fontId="7" fillId="0" borderId="4" xfId="0" applyFont="1" applyFill="1" applyBorder="1" applyAlignment="1">
      <alignment horizontal="left" indent="1"/>
    </xf>
    <xf numFmtId="14" fontId="7" fillId="0" borderId="4" xfId="0" applyNumberFormat="1" applyFont="1" applyFill="1" applyBorder="1" applyAlignment="1">
      <alignment horizontal="center"/>
    </xf>
    <xf numFmtId="0" fontId="7" fillId="0" borderId="40" xfId="0" applyFont="1" applyFill="1" applyBorder="1" applyAlignment="1"/>
    <xf numFmtId="0" fontId="7" fillId="0" borderId="50" xfId="0" applyFont="1" applyFill="1" applyBorder="1" applyAlignment="1">
      <alignment horizontal="center"/>
    </xf>
    <xf numFmtId="0" fontId="7" fillId="0" borderId="51" xfId="0" applyFont="1" applyFill="1" applyBorder="1" applyAlignment="1">
      <alignment horizontal="left" indent="1"/>
    </xf>
    <xf numFmtId="14" fontId="7" fillId="0" borderId="51" xfId="0" applyNumberFormat="1" applyFont="1" applyFill="1" applyBorder="1" applyAlignment="1">
      <alignment horizontal="center"/>
    </xf>
    <xf numFmtId="14" fontId="7" fillId="0" borderId="52" xfId="0" applyNumberFormat="1" applyFont="1" applyFill="1" applyBorder="1" applyAlignment="1">
      <alignment horizontal="center"/>
    </xf>
    <xf numFmtId="0" fontId="107" fillId="17" borderId="47" xfId="0" applyFont="1" applyFill="1" applyBorder="1" applyAlignment="1">
      <alignment horizontal="center" vertical="center"/>
    </xf>
    <xf numFmtId="0" fontId="107" fillId="17" borderId="48" xfId="0" applyFont="1" applyFill="1" applyBorder="1" applyAlignment="1">
      <alignment horizontal="center" vertical="center"/>
    </xf>
    <xf numFmtId="0" fontId="41" fillId="17" borderId="48" xfId="0" applyFont="1" applyFill="1" applyBorder="1" applyAlignment="1">
      <alignment horizontal="center" vertical="center"/>
    </xf>
    <xf numFmtId="0" fontId="41" fillId="17" borderId="49" xfId="0" applyFont="1" applyFill="1" applyBorder="1" applyAlignment="1">
      <alignment horizontal="center" vertical="center"/>
    </xf>
    <xf numFmtId="0" fontId="104" fillId="11" borderId="48" xfId="0" applyFont="1" applyFill="1" applyBorder="1" applyAlignment="1">
      <alignment horizontal="center"/>
    </xf>
    <xf numFmtId="17" fontId="105" fillId="11" borderId="42" xfId="0" applyNumberFormat="1" applyFont="1" applyFill="1" applyBorder="1" applyAlignment="1">
      <alignment horizontal="center"/>
    </xf>
    <xf numFmtId="17" fontId="105" fillId="11" borderId="54" xfId="0" applyNumberFormat="1" applyFont="1" applyFill="1" applyBorder="1" applyAlignment="1">
      <alignment horizontal="center"/>
    </xf>
    <xf numFmtId="0" fontId="7" fillId="11" borderId="46" xfId="0" applyFont="1" applyFill="1" applyBorder="1" applyAlignment="1">
      <alignment horizontal="center"/>
    </xf>
    <xf numFmtId="0" fontId="3" fillId="10" borderId="37" xfId="0" applyFont="1" applyFill="1" applyBorder="1" applyAlignment="1">
      <alignment horizontal="left" indent="1"/>
    </xf>
    <xf numFmtId="0" fontId="3" fillId="10" borderId="12" xfId="0" applyFont="1" applyFill="1" applyBorder="1" applyAlignment="1"/>
    <xf numFmtId="0" fontId="3" fillId="10" borderId="12" xfId="0" applyFont="1" applyFill="1" applyBorder="1" applyAlignment="1">
      <alignment horizontal="center"/>
    </xf>
    <xf numFmtId="0" fontId="3" fillId="0" borderId="35" xfId="0" applyFont="1" applyFill="1" applyBorder="1" applyAlignment="1"/>
    <xf numFmtId="0" fontId="3" fillId="0" borderId="24" xfId="0" applyFont="1" applyFill="1" applyBorder="1" applyAlignment="1"/>
    <xf numFmtId="0" fontId="3" fillId="0" borderId="34" xfId="0" applyFont="1" applyFill="1" applyBorder="1" applyAlignment="1"/>
    <xf numFmtId="0" fontId="3" fillId="10" borderId="38" xfId="0" applyFont="1" applyFill="1" applyBorder="1" applyAlignment="1">
      <alignment horizontal="center"/>
    </xf>
    <xf numFmtId="0" fontId="3" fillId="0" borderId="46" xfId="0" applyFont="1" applyFill="1" applyBorder="1" applyAlignment="1">
      <alignment horizontal="center"/>
    </xf>
    <xf numFmtId="0" fontId="3" fillId="0" borderId="37" xfId="0" applyFont="1" applyFill="1" applyBorder="1" applyAlignment="1"/>
    <xf numFmtId="0" fontId="7" fillId="0" borderId="37" xfId="0" applyFont="1" applyFill="1" applyBorder="1" applyAlignment="1"/>
    <xf numFmtId="0" fontId="100" fillId="3" borderId="17" xfId="0" applyFont="1" applyFill="1" applyBorder="1" applyAlignment="1"/>
    <xf numFmtId="0" fontId="100" fillId="3" borderId="18" xfId="0" applyFont="1" applyFill="1" applyBorder="1" applyAlignment="1"/>
    <xf numFmtId="0" fontId="108" fillId="3" borderId="18" xfId="0" applyFont="1" applyFill="1" applyBorder="1" applyAlignment="1">
      <alignment horizontal="center"/>
    </xf>
    <xf numFmtId="0" fontId="108" fillId="3" borderId="19" xfId="0" applyFont="1" applyFill="1" applyBorder="1" applyAlignment="1">
      <alignment horizontal="center"/>
    </xf>
    <xf numFmtId="1" fontId="1" fillId="0" borderId="0" xfId="0" applyNumberFormat="1" applyFont="1" applyFill="1" applyBorder="1" applyAlignment="1"/>
    <xf numFmtId="0" fontId="2" fillId="0" borderId="24" xfId="1" applyFont="1" applyFill="1" applyBorder="1" applyAlignment="1">
      <alignment horizontal="left" indent="2"/>
    </xf>
    <xf numFmtId="1" fontId="2" fillId="0" borderId="0" xfId="0" applyNumberFormat="1" applyFont="1" applyFill="1" applyBorder="1" applyAlignment="1"/>
    <xf numFmtId="17" fontId="8" fillId="0" borderId="24" xfId="0" applyNumberFormat="1" applyFont="1" applyFill="1" applyBorder="1" applyAlignment="1">
      <alignment horizontal="center"/>
    </xf>
    <xf numFmtId="1" fontId="56" fillId="0" borderId="25" xfId="1" applyNumberFormat="1" applyFont="1" applyFill="1" applyBorder="1" applyAlignment="1">
      <alignment horizontal="center"/>
    </xf>
    <xf numFmtId="0" fontId="108" fillId="0" borderId="24" xfId="0" applyFont="1" applyFill="1" applyBorder="1" applyAlignment="1">
      <alignment horizontal="left" indent="1"/>
    </xf>
    <xf numFmtId="0" fontId="3" fillId="0" borderId="24" xfId="0" applyFont="1" applyFill="1" applyBorder="1" applyAlignment="1">
      <alignment horizontal="left" indent="1"/>
    </xf>
    <xf numFmtId="0" fontId="7" fillId="10" borderId="37" xfId="0" applyFont="1" applyFill="1" applyBorder="1" applyAlignment="1"/>
    <xf numFmtId="0" fontId="8" fillId="10" borderId="3" xfId="0" applyFont="1" applyFill="1" applyBorder="1" applyAlignment="1"/>
    <xf numFmtId="1" fontId="8" fillId="10" borderId="3" xfId="0" applyNumberFormat="1" applyFont="1" applyFill="1" applyBorder="1" applyAlignment="1"/>
    <xf numFmtId="1" fontId="8" fillId="10" borderId="38" xfId="0" applyNumberFormat="1" applyFont="1" applyFill="1" applyBorder="1" applyAlignment="1"/>
    <xf numFmtId="14" fontId="2" fillId="11" borderId="39" xfId="0" applyNumberFormat="1" applyFont="1" applyFill="1" applyBorder="1" applyAlignment="1">
      <alignment wrapText="1"/>
    </xf>
    <xf numFmtId="0" fontId="1" fillId="11" borderId="2" xfId="0" applyFont="1" applyFill="1" applyBorder="1" applyAlignment="1">
      <alignment vertical="center"/>
    </xf>
    <xf numFmtId="1" fontId="8" fillId="11" borderId="2" xfId="0" applyNumberFormat="1" applyFont="1" applyFill="1" applyBorder="1" applyAlignment="1">
      <alignment vertical="center"/>
    </xf>
    <xf numFmtId="1" fontId="8" fillId="11" borderId="28" xfId="0" applyNumberFormat="1" applyFont="1" applyFill="1" applyBorder="1" applyAlignment="1">
      <alignment vertical="center"/>
    </xf>
    <xf numFmtId="14" fontId="2" fillId="11" borderId="39" xfId="0" applyNumberFormat="1" applyFont="1" applyFill="1" applyBorder="1" applyAlignment="1">
      <alignment horizontal="left" wrapText="1" indent="1"/>
    </xf>
    <xf numFmtId="1" fontId="8" fillId="11" borderId="2" xfId="0" applyNumberFormat="1" applyFont="1" applyFill="1" applyBorder="1" applyAlignment="1">
      <alignment horizontal="right" vertical="center"/>
    </xf>
    <xf numFmtId="1" fontId="8" fillId="11" borderId="28" xfId="0" applyNumberFormat="1" applyFont="1" applyFill="1" applyBorder="1" applyAlignment="1">
      <alignment horizontal="right" vertical="center"/>
    </xf>
    <xf numFmtId="0" fontId="3" fillId="0" borderId="24" xfId="0" applyFont="1" applyFill="1" applyBorder="1" applyAlignment="1">
      <alignment horizontal="left" indent="1"/>
    </xf>
    <xf numFmtId="0" fontId="3" fillId="0" borderId="8" xfId="0" applyFont="1" applyFill="1" applyBorder="1" applyAlignment="1">
      <alignment horizontal="center"/>
    </xf>
    <xf numFmtId="0" fontId="109" fillId="0" borderId="0" xfId="0" applyFont="1" applyFill="1" applyAlignment="1"/>
    <xf numFmtId="0" fontId="110" fillId="0" borderId="0" xfId="0" applyFont="1" applyFill="1" applyAlignment="1"/>
    <xf numFmtId="0" fontId="5" fillId="0" borderId="0" xfId="0" applyFont="1" applyFill="1" applyAlignment="1"/>
    <xf numFmtId="1" fontId="1" fillId="0" borderId="58" xfId="0" applyNumberFormat="1" applyFont="1" applyFill="1" applyBorder="1" applyAlignment="1"/>
    <xf numFmtId="1" fontId="30" fillId="0" borderId="0" xfId="1" applyNumberFormat="1" applyFont="1" applyFill="1" applyBorder="1" applyAlignment="1">
      <alignment horizontal="center"/>
    </xf>
    <xf numFmtId="0" fontId="2" fillId="0" borderId="36" xfId="0" applyFont="1" applyFill="1" applyBorder="1" applyAlignment="1"/>
    <xf numFmtId="0" fontId="2" fillId="0" borderId="25" xfId="0" applyFont="1" applyFill="1" applyBorder="1" applyAlignment="1"/>
    <xf numFmtId="0" fontId="2" fillId="0" borderId="26" xfId="0" applyFont="1" applyFill="1" applyBorder="1" applyAlignment="1"/>
    <xf numFmtId="1" fontId="39" fillId="0" borderId="25" xfId="1" applyNumberFormat="1" applyFont="1" applyFill="1" applyBorder="1" applyAlignment="1">
      <alignment horizontal="center"/>
    </xf>
    <xf numFmtId="1" fontId="1" fillId="0" borderId="0" xfId="0" applyNumberFormat="1" applyFont="1" applyFill="1" applyBorder="1" applyAlignment="1">
      <alignment horizontal="right" indent="2"/>
    </xf>
    <xf numFmtId="1" fontId="39" fillId="0" borderId="25" xfId="0" applyNumberFormat="1" applyFont="1" applyFill="1" applyBorder="1" applyAlignment="1"/>
    <xf numFmtId="1" fontId="31" fillId="0" borderId="25" xfId="0" applyNumberFormat="1" applyFont="1" applyFill="1" applyBorder="1" applyAlignment="1"/>
    <xf numFmtId="1" fontId="31" fillId="0" borderId="25" xfId="1" applyNumberFormat="1" applyFont="1" applyFill="1" applyBorder="1" applyAlignment="1">
      <alignment horizontal="center"/>
    </xf>
    <xf numFmtId="1" fontId="3" fillId="0" borderId="0" xfId="0" applyNumberFormat="1" applyFont="1" applyFill="1" applyBorder="1" applyAlignment="1"/>
    <xf numFmtId="0" fontId="109" fillId="10" borderId="35" xfId="0" applyFont="1" applyFill="1" applyBorder="1" applyAlignment="1"/>
    <xf numFmtId="0" fontId="109" fillId="10" borderId="6" xfId="0" applyFont="1" applyFill="1" applyBorder="1" applyAlignment="1"/>
    <xf numFmtId="0" fontId="109" fillId="10" borderId="4" xfId="0" applyFont="1" applyFill="1" applyBorder="1" applyAlignment="1">
      <alignment horizontal="center"/>
    </xf>
    <xf numFmtId="0" fontId="7" fillId="18" borderId="37" xfId="0" applyFont="1" applyFill="1" applyBorder="1" applyAlignment="1"/>
    <xf numFmtId="0" fontId="8" fillId="18" borderId="3" xfId="0" applyFont="1" applyFill="1" applyBorder="1" applyAlignment="1"/>
    <xf numFmtId="1" fontId="8" fillId="18" borderId="3" xfId="0" applyNumberFormat="1" applyFont="1" applyFill="1" applyBorder="1" applyAlignment="1"/>
    <xf numFmtId="14" fontId="2" fillId="18" borderId="39" xfId="0" applyNumberFormat="1" applyFont="1" applyFill="1" applyBorder="1" applyAlignment="1">
      <alignment wrapText="1"/>
    </xf>
    <xf numFmtId="0" fontId="1" fillId="18" borderId="2" xfId="0" applyFont="1" applyFill="1" applyBorder="1" applyAlignment="1">
      <alignment vertical="center"/>
    </xf>
    <xf numFmtId="1" fontId="8" fillId="18" borderId="2" xfId="0" applyNumberFormat="1" applyFont="1" applyFill="1" applyBorder="1" applyAlignment="1">
      <alignment vertical="center"/>
    </xf>
    <xf numFmtId="1" fontId="8" fillId="18" borderId="2" xfId="0" applyNumberFormat="1" applyFont="1" applyFill="1" applyBorder="1" applyAlignment="1">
      <alignment horizontal="right" vertical="center" indent="2"/>
    </xf>
    <xf numFmtId="14" fontId="2" fillId="18" borderId="39" xfId="0" applyNumberFormat="1" applyFont="1" applyFill="1" applyBorder="1" applyAlignment="1">
      <alignment horizontal="left" wrapText="1" indent="1"/>
    </xf>
    <xf numFmtId="1" fontId="8" fillId="18" borderId="2" xfId="0" applyNumberFormat="1" applyFont="1" applyFill="1" applyBorder="1" applyAlignment="1">
      <alignment horizontal="right" vertical="center"/>
    </xf>
    <xf numFmtId="0" fontId="111" fillId="19" borderId="17" xfId="0" applyFont="1" applyFill="1" applyBorder="1" applyAlignment="1"/>
    <xf numFmtId="0" fontId="111" fillId="19" borderId="18" xfId="0" applyFont="1" applyFill="1" applyBorder="1" applyAlignment="1"/>
    <xf numFmtId="0" fontId="112" fillId="19" borderId="18" xfId="0" applyFont="1" applyFill="1" applyBorder="1" applyAlignment="1">
      <alignment horizontal="center"/>
    </xf>
    <xf numFmtId="0" fontId="72" fillId="0" borderId="24" xfId="1" applyFont="1" applyFill="1" applyBorder="1" applyAlignment="1">
      <alignment horizontal="left" indent="3"/>
    </xf>
    <xf numFmtId="1" fontId="1" fillId="0" borderId="0" xfId="0" applyNumberFormat="1" applyFont="1" applyFill="1" applyBorder="1" applyAlignment="1">
      <alignment horizontal="center"/>
    </xf>
    <xf numFmtId="1" fontId="1" fillId="0" borderId="25" xfId="0" applyNumberFormat="1" applyFont="1" applyFill="1" applyBorder="1" applyAlignment="1">
      <alignment horizontal="center"/>
    </xf>
    <xf numFmtId="14" fontId="3" fillId="0" borderId="4" xfId="0" applyNumberFormat="1" applyFont="1" applyFill="1" applyBorder="1" applyAlignment="1">
      <alignment horizontal="center"/>
    </xf>
    <xf numFmtId="0" fontId="77" fillId="0" borderId="24" xfId="0" applyFont="1" applyFill="1" applyBorder="1" applyAlignment="1">
      <alignment horizontal="left" indent="1"/>
    </xf>
    <xf numFmtId="1" fontId="114" fillId="18" borderId="28" xfId="0" applyNumberFormat="1" applyFont="1" applyFill="1" applyBorder="1" applyAlignment="1">
      <alignment vertical="center"/>
    </xf>
    <xf numFmtId="0" fontId="3" fillId="0" borderId="7" xfId="0" applyFont="1" applyFill="1" applyBorder="1" applyAlignment="1">
      <alignment horizontal="left" indent="1"/>
    </xf>
    <xf numFmtId="0" fontId="3" fillId="0" borderId="4" xfId="0" applyFont="1" applyFill="1" applyBorder="1" applyAlignment="1">
      <alignment horizontal="center"/>
    </xf>
    <xf numFmtId="0" fontId="3" fillId="0" borderId="40" xfId="0" applyFont="1" applyFill="1" applyBorder="1" applyAlignment="1">
      <alignment horizontal="center"/>
    </xf>
    <xf numFmtId="14" fontId="3" fillId="0" borderId="4" xfId="0" applyNumberFormat="1" applyFont="1" applyFill="1" applyBorder="1" applyAlignment="1">
      <alignment horizontal="center"/>
    </xf>
    <xf numFmtId="14" fontId="3" fillId="0" borderId="40" xfId="0" applyNumberFormat="1" applyFont="1" applyFill="1" applyBorder="1" applyAlignment="1">
      <alignment horizontal="center"/>
    </xf>
    <xf numFmtId="14" fontId="31" fillId="0" borderId="4" xfId="0" applyNumberFormat="1" applyFont="1" applyFill="1" applyBorder="1" applyAlignment="1">
      <alignment horizontal="center"/>
    </xf>
    <xf numFmtId="0" fontId="2" fillId="0" borderId="14" xfId="0" applyFont="1" applyFill="1" applyBorder="1" applyAlignment="1">
      <alignment horizontal="center"/>
    </xf>
    <xf numFmtId="0" fontId="2" fillId="0" borderId="15" xfId="0" applyFont="1" applyFill="1" applyBorder="1" applyAlignment="1">
      <alignment horizontal="center"/>
    </xf>
    <xf numFmtId="0" fontId="2" fillId="0" borderId="13" xfId="0" applyFont="1" applyFill="1" applyBorder="1" applyAlignment="1">
      <alignment horizontal="left" indent="2"/>
    </xf>
    <xf numFmtId="0" fontId="2" fillId="0" borderId="0" xfId="0" applyFont="1" applyFill="1" applyBorder="1" applyAlignment="1">
      <alignment horizontal="left" indent="2"/>
    </xf>
    <xf numFmtId="0" fontId="3" fillId="0" borderId="45" xfId="0" applyFont="1" applyFill="1" applyBorder="1" applyAlignment="1">
      <alignment horizontal="left" indent="1"/>
    </xf>
    <xf numFmtId="14" fontId="31" fillId="0" borderId="40" xfId="0" applyNumberFormat="1" applyFont="1" applyFill="1" applyBorder="1" applyAlignment="1">
      <alignment horizontal="center"/>
    </xf>
    <xf numFmtId="0" fontId="2" fillId="0" borderId="31" xfId="0" applyFont="1" applyFill="1" applyBorder="1" applyAlignment="1"/>
    <xf numFmtId="0" fontId="3" fillId="0" borderId="31" xfId="0" applyFont="1" applyFill="1" applyBorder="1" applyAlignment="1"/>
    <xf numFmtId="0" fontId="3" fillId="0" borderId="30" xfId="0" applyFont="1" applyFill="1" applyBorder="1" applyAlignment="1">
      <alignment horizontal="right"/>
    </xf>
    <xf numFmtId="0" fontId="112" fillId="19" borderId="18" xfId="0" applyFont="1" applyFill="1" applyBorder="1" applyAlignment="1">
      <alignment horizontal="center"/>
    </xf>
    <xf numFmtId="0" fontId="112" fillId="19" borderId="19" xfId="0" applyFont="1" applyFill="1" applyBorder="1" applyAlignment="1">
      <alignment horizontal="center"/>
    </xf>
    <xf numFmtId="0" fontId="3" fillId="0" borderId="7" xfId="0" applyFont="1" applyFill="1" applyBorder="1" applyAlignment="1">
      <alignment horizontal="left" indent="1"/>
    </xf>
    <xf numFmtId="0" fontId="3" fillId="0" borderId="39" xfId="0" applyFont="1" applyFill="1" applyBorder="1" applyAlignment="1">
      <alignment horizontal="right"/>
    </xf>
    <xf numFmtId="0" fontId="40" fillId="0" borderId="2" xfId="0" applyFont="1" applyFill="1" applyBorder="1" applyAlignment="1"/>
    <xf numFmtId="0" fontId="3" fillId="0" borderId="21" xfId="0" applyFont="1" applyFill="1" applyBorder="1" applyAlignment="1"/>
    <xf numFmtId="0" fontId="40" fillId="0" borderId="0" xfId="0" applyFont="1" applyFill="1" applyBorder="1" applyAlignment="1"/>
    <xf numFmtId="0" fontId="3" fillId="0" borderId="20" xfId="0" applyFont="1" applyFill="1" applyBorder="1" applyAlignment="1">
      <alignment horizontal="left" indent="2"/>
    </xf>
    <xf numFmtId="0" fontId="3" fillId="0" borderId="24" xfId="0" applyFont="1" applyFill="1" applyBorder="1" applyAlignment="1">
      <alignment horizontal="left" indent="2"/>
    </xf>
    <xf numFmtId="0" fontId="3" fillId="0" borderId="30" xfId="0" applyFont="1" applyFill="1" applyBorder="1" applyAlignment="1">
      <alignment horizontal="left" indent="2"/>
    </xf>
    <xf numFmtId="0" fontId="3" fillId="0" borderId="8" xfId="0" applyFont="1" applyFill="1" applyBorder="1" applyAlignment="1">
      <alignment horizontal="left" indent="2"/>
    </xf>
    <xf numFmtId="0" fontId="3" fillId="0" borderId="0" xfId="0" applyFont="1" applyFill="1" applyBorder="1" applyAlignment="1">
      <alignment horizontal="right"/>
    </xf>
    <xf numFmtId="0" fontId="3" fillId="0" borderId="16" xfId="0" applyFont="1" applyFill="1" applyBorder="1" applyAlignment="1"/>
    <xf numFmtId="0" fontId="2" fillId="0" borderId="0" xfId="0"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indent="1"/>
    </xf>
    <xf numFmtId="0" fontId="3" fillId="0" borderId="40" xfId="0" applyFont="1" applyFill="1" applyBorder="1" applyAlignment="1"/>
    <xf numFmtId="0" fontId="3" fillId="0" borderId="34" xfId="0" applyFont="1" applyFill="1" applyBorder="1" applyAlignment="1">
      <alignment horizontal="left" indent="2"/>
    </xf>
    <xf numFmtId="0" fontId="3" fillId="0" borderId="24" xfId="0" applyFont="1" applyFill="1" applyBorder="1" applyAlignment="1">
      <alignment horizontal="left" indent="3"/>
    </xf>
    <xf numFmtId="0" fontId="3" fillId="0" borderId="24" xfId="0" applyFont="1" applyFill="1" applyBorder="1" applyAlignment="1">
      <alignment horizontal="left" indent="4"/>
    </xf>
    <xf numFmtId="0" fontId="3" fillId="0" borderId="34" xfId="0" applyFont="1" applyFill="1" applyBorder="1" applyAlignment="1">
      <alignment horizontal="left" indent="3"/>
    </xf>
    <xf numFmtId="0" fontId="3" fillId="0" borderId="24" xfId="0" applyFont="1" applyFill="1" applyBorder="1" applyAlignment="1">
      <alignment horizontal="left" indent="5"/>
    </xf>
    <xf numFmtId="0" fontId="3" fillId="0" borderId="34" xfId="0" applyFont="1" applyFill="1" applyBorder="1" applyAlignment="1">
      <alignment horizontal="left" indent="5"/>
    </xf>
    <xf numFmtId="0" fontId="3" fillId="0" borderId="10" xfId="0" applyFont="1" applyFill="1" applyBorder="1" applyAlignment="1">
      <alignment horizontal="center"/>
    </xf>
    <xf numFmtId="49" fontId="3" fillId="0" borderId="12" xfId="0" applyNumberFormat="1" applyFont="1" applyFill="1" applyBorder="1" applyAlignment="1">
      <alignment horizontal="center"/>
    </xf>
    <xf numFmtId="14" fontId="31" fillId="0" borderId="12" xfId="0" applyNumberFormat="1" applyFont="1" applyFill="1" applyBorder="1" applyAlignment="1">
      <alignment horizontal="center"/>
    </xf>
    <xf numFmtId="14" fontId="3" fillId="0" borderId="12" xfId="0" applyNumberFormat="1" applyFont="1" applyFill="1" applyBorder="1" applyAlignment="1">
      <alignment horizontal="center"/>
    </xf>
    <xf numFmtId="0" fontId="3" fillId="0" borderId="5" xfId="0" applyFont="1" applyFill="1" applyBorder="1" applyAlignment="1">
      <alignment horizontal="left" indent="2"/>
    </xf>
    <xf numFmtId="0" fontId="3" fillId="0" borderId="6" xfId="0" applyFont="1" applyFill="1" applyBorder="1" applyAlignment="1">
      <alignment horizontal="left" indent="2"/>
    </xf>
    <xf numFmtId="0" fontId="3" fillId="0" borderId="7" xfId="0" applyFont="1" applyFill="1" applyBorder="1" applyAlignment="1">
      <alignment horizontal="left" indent="2"/>
    </xf>
    <xf numFmtId="0" fontId="3" fillId="0" borderId="9" xfId="0" applyFont="1" applyFill="1" applyBorder="1" applyAlignment="1">
      <alignment horizontal="left" indent="2"/>
    </xf>
    <xf numFmtId="0" fontId="3" fillId="0" borderId="10" xfId="0" applyFont="1" applyFill="1" applyBorder="1" applyAlignment="1">
      <alignment horizontal="left" indent="2"/>
    </xf>
    <xf numFmtId="0" fontId="3" fillId="11" borderId="2" xfId="0" applyFont="1" applyFill="1" applyBorder="1" applyAlignment="1">
      <alignment horizontal="center" vertical="center"/>
    </xf>
    <xf numFmtId="1" fontId="6" fillId="0" borderId="0" xfId="0" applyNumberFormat="1" applyFont="1" applyFill="1" applyBorder="1" applyAlignment="1"/>
    <xf numFmtId="0" fontId="115" fillId="19" borderId="18" xfId="0" applyFont="1" applyFill="1" applyBorder="1" applyAlignment="1">
      <alignment horizontal="center"/>
    </xf>
    <xf numFmtId="0" fontId="68" fillId="0" borderId="0" xfId="0" applyFont="1" applyFill="1" applyBorder="1" applyAlignment="1">
      <alignment horizontal="center"/>
    </xf>
    <xf numFmtId="1" fontId="3" fillId="0" borderId="2" xfId="0" applyNumberFormat="1" applyFont="1" applyFill="1" applyBorder="1" applyAlignment="1">
      <alignment horizontal="center" vertical="center"/>
    </xf>
    <xf numFmtId="0" fontId="3" fillId="6" borderId="24" xfId="0" applyFont="1" applyFill="1" applyBorder="1" applyAlignment="1">
      <alignment horizontal="left" indent="1"/>
    </xf>
    <xf numFmtId="0" fontId="1" fillId="6" borderId="0" xfId="0" applyFont="1" applyFill="1" applyBorder="1" applyAlignment="1"/>
    <xf numFmtId="1" fontId="1" fillId="6" borderId="0" xfId="0" applyNumberFormat="1" applyFont="1" applyFill="1" applyBorder="1" applyAlignment="1"/>
    <xf numFmtId="1" fontId="1" fillId="6" borderId="25" xfId="0" applyNumberFormat="1" applyFont="1" applyFill="1" applyBorder="1" applyAlignment="1"/>
    <xf numFmtId="0" fontId="1" fillId="13" borderId="24" xfId="0" applyFont="1" applyFill="1" applyBorder="1" applyAlignment="1">
      <alignment horizontal="left" indent="1"/>
    </xf>
    <xf numFmtId="0" fontId="1" fillId="13" borderId="0" xfId="0" applyFont="1" applyFill="1" applyBorder="1" applyAlignment="1"/>
    <xf numFmtId="1" fontId="1" fillId="13" borderId="0" xfId="0" applyNumberFormat="1" applyFont="1" applyFill="1" applyBorder="1" applyAlignment="1"/>
    <xf numFmtId="1" fontId="1" fillId="13" borderId="25" xfId="0" applyNumberFormat="1" applyFont="1" applyFill="1" applyBorder="1" applyAlignment="1"/>
    <xf numFmtId="0" fontId="1" fillId="15" borderId="24" xfId="0" applyFont="1" applyFill="1" applyBorder="1" applyAlignment="1">
      <alignment horizontal="left" indent="1"/>
    </xf>
    <xf numFmtId="0" fontId="1" fillId="15" borderId="0" xfId="0" applyFont="1" applyFill="1" applyBorder="1" applyAlignment="1"/>
    <xf numFmtId="1" fontId="1" fillId="15" borderId="0" xfId="0" applyNumberFormat="1" applyFont="1" applyFill="1" applyBorder="1" applyAlignment="1"/>
    <xf numFmtId="1" fontId="1" fillId="15" borderId="25" xfId="0" applyNumberFormat="1" applyFont="1" applyFill="1" applyBorder="1" applyAlignment="1"/>
    <xf numFmtId="17" fontId="116" fillId="0" borderId="24" xfId="0" applyNumberFormat="1" applyFont="1" applyFill="1" applyBorder="1" applyAlignment="1">
      <alignment horizontal="center" vertical="center"/>
    </xf>
    <xf numFmtId="17" fontId="116" fillId="0" borderId="24" xfId="0" applyNumberFormat="1" applyFont="1" applyFill="1" applyBorder="1" applyAlignment="1">
      <alignment horizontal="center"/>
    </xf>
    <xf numFmtId="0" fontId="3" fillId="6" borderId="0" xfId="0" applyFont="1" applyFill="1" applyBorder="1" applyAlignment="1"/>
    <xf numFmtId="0" fontId="3" fillId="6" borderId="21" xfId="0" applyFont="1" applyFill="1" applyBorder="1" applyAlignment="1"/>
    <xf numFmtId="0" fontId="3" fillId="6" borderId="31" xfId="0" applyFont="1" applyFill="1" applyBorder="1" applyAlignment="1"/>
    <xf numFmtId="0" fontId="7" fillId="6" borderId="0" xfId="0" applyFont="1" applyFill="1" applyBorder="1" applyAlignment="1"/>
    <xf numFmtId="0" fontId="7" fillId="6" borderId="2" xfId="0" applyFont="1" applyFill="1" applyBorder="1" applyAlignment="1"/>
    <xf numFmtId="0" fontId="3" fillId="13" borderId="0" xfId="0" applyFont="1" applyFill="1" applyBorder="1" applyAlignment="1"/>
    <xf numFmtId="0" fontId="3" fillId="13" borderId="21" xfId="0" applyFont="1" applyFill="1" applyBorder="1" applyAlignment="1"/>
    <xf numFmtId="0" fontId="3" fillId="13" borderId="31" xfId="0" applyFont="1" applyFill="1" applyBorder="1" applyAlignment="1"/>
    <xf numFmtId="0" fontId="7" fillId="13" borderId="0" xfId="0" applyFont="1" applyFill="1" applyBorder="1" applyAlignment="1"/>
    <xf numFmtId="0" fontId="7" fillId="13" borderId="2" xfId="0" applyFont="1" applyFill="1" applyBorder="1" applyAlignment="1"/>
    <xf numFmtId="0" fontId="3" fillId="15" borderId="25" xfId="0" applyFont="1" applyFill="1" applyBorder="1" applyAlignment="1"/>
    <xf numFmtId="0" fontId="3" fillId="15" borderId="22" xfId="0" applyFont="1" applyFill="1" applyBorder="1" applyAlignment="1"/>
    <xf numFmtId="0" fontId="3" fillId="15" borderId="33" xfId="0" applyFont="1" applyFill="1" applyBorder="1" applyAlignment="1"/>
    <xf numFmtId="0" fontId="7" fillId="15" borderId="25" xfId="0" applyFont="1" applyFill="1" applyBorder="1" applyAlignment="1"/>
    <xf numFmtId="0" fontId="7" fillId="15" borderId="28" xfId="0" applyFont="1" applyFill="1" applyBorder="1" applyAlignment="1"/>
    <xf numFmtId="0" fontId="109" fillId="0" borderId="4" xfId="0" applyFont="1" applyFill="1" applyBorder="1" applyAlignment="1"/>
    <xf numFmtId="0" fontId="109" fillId="0" borderId="40" xfId="0" applyFont="1" applyFill="1" applyBorder="1" applyAlignment="1"/>
    <xf numFmtId="0" fontId="109" fillId="6" borderId="21" xfId="0" applyFont="1" applyFill="1" applyBorder="1" applyAlignment="1"/>
    <xf numFmtId="0" fontId="109" fillId="13" borderId="21" xfId="0" applyFont="1" applyFill="1" applyBorder="1" applyAlignment="1"/>
    <xf numFmtId="0" fontId="109" fillId="15" borderId="22" xfId="0" applyFont="1" applyFill="1" applyBorder="1" applyAlignment="1"/>
    <xf numFmtId="0" fontId="109" fillId="6" borderId="0" xfId="0" applyFont="1" applyFill="1" applyBorder="1" applyAlignment="1"/>
    <xf numFmtId="0" fontId="109" fillId="13" borderId="0" xfId="0" applyFont="1" applyFill="1" applyBorder="1" applyAlignment="1"/>
    <xf numFmtId="0" fontId="109" fillId="15" borderId="25" xfId="0" applyFont="1" applyFill="1" applyBorder="1" applyAlignment="1"/>
    <xf numFmtId="0" fontId="119" fillId="6" borderId="0" xfId="0" applyFont="1" applyFill="1" applyBorder="1" applyAlignment="1"/>
    <xf numFmtId="0" fontId="119" fillId="13" borderId="0" xfId="0" applyFont="1" applyFill="1" applyBorder="1" applyAlignment="1"/>
    <xf numFmtId="0" fontId="119" fillId="15" borderId="25" xfId="0" applyFont="1" applyFill="1" applyBorder="1" applyAlignment="1"/>
    <xf numFmtId="0" fontId="119" fillId="6" borderId="1" xfId="0" applyFont="1" applyFill="1" applyBorder="1" applyAlignment="1"/>
    <xf numFmtId="0" fontId="119" fillId="13" borderId="1" xfId="0" applyFont="1" applyFill="1" applyBorder="1" applyAlignment="1"/>
    <xf numFmtId="0" fontId="119" fillId="15" borderId="26" xfId="0" applyFont="1" applyFill="1" applyBorder="1" applyAlignment="1"/>
    <xf numFmtId="0" fontId="117" fillId="0" borderId="0" xfId="1" applyFont="1" applyFill="1" applyBorder="1" applyAlignment="1">
      <alignment horizontal="right" vertical="center"/>
    </xf>
    <xf numFmtId="1" fontId="117" fillId="0" borderId="0" xfId="1" applyNumberFormat="1" applyFont="1" applyFill="1" applyBorder="1" applyAlignment="1">
      <alignment horizontal="right" vertical="center"/>
    </xf>
    <xf numFmtId="0" fontId="118" fillId="0" borderId="0" xfId="0" applyFont="1" applyFill="1" applyBorder="1" applyAlignment="1">
      <alignment horizontal="right" vertical="center"/>
    </xf>
    <xf numFmtId="1" fontId="117" fillId="0" borderId="25" xfId="1" applyNumberFormat="1" applyFont="1" applyFill="1" applyBorder="1" applyAlignment="1">
      <alignment horizontal="right" vertical="center"/>
    </xf>
    <xf numFmtId="0" fontId="117" fillId="0" borderId="0" xfId="1" applyFont="1" applyFill="1" applyBorder="1" applyAlignment="1">
      <alignment horizontal="right"/>
    </xf>
    <xf numFmtId="1" fontId="117" fillId="0" borderId="0" xfId="1" applyNumberFormat="1" applyFont="1" applyFill="1" applyBorder="1" applyAlignment="1">
      <alignment horizontal="right"/>
    </xf>
    <xf numFmtId="0" fontId="118" fillId="0" borderId="0" xfId="0" applyFont="1" applyFill="1" applyBorder="1" applyAlignment="1">
      <alignment horizontal="right"/>
    </xf>
    <xf numFmtId="1" fontId="117" fillId="0" borderId="25" xfId="1" applyNumberFormat="1" applyFont="1" applyFill="1" applyBorder="1" applyAlignment="1">
      <alignment horizontal="right"/>
    </xf>
    <xf numFmtId="0" fontId="14" fillId="0" borderId="0" xfId="0" applyFont="1" applyFill="1" applyBorder="1" applyAlignment="1">
      <alignment horizontal="right"/>
    </xf>
    <xf numFmtId="0" fontId="87" fillId="0" borderId="0" xfId="0" applyFont="1" applyFill="1"/>
    <xf numFmtId="0" fontId="8" fillId="2" borderId="0" xfId="0" applyFont="1" applyFill="1" applyAlignment="1">
      <alignment horizontal="center" vertical="center"/>
    </xf>
    <xf numFmtId="0" fontId="66" fillId="0" borderId="0" xfId="0" applyFont="1" applyFill="1" applyAlignment="1">
      <alignment horizontal="center"/>
    </xf>
    <xf numFmtId="0" fontId="66" fillId="0" borderId="0" xfId="0" applyFont="1" applyAlignment="1">
      <alignment horizontal="center"/>
    </xf>
    <xf numFmtId="0" fontId="66" fillId="0" borderId="0" xfId="0" applyFont="1" applyAlignment="1">
      <alignment horizontal="left"/>
    </xf>
    <xf numFmtId="0" fontId="82" fillId="0" borderId="0" xfId="0" applyFont="1" applyAlignment="1">
      <alignment horizontal="left" indent="1"/>
    </xf>
    <xf numFmtId="0" fontId="82" fillId="2" borderId="0" xfId="0" applyFont="1" applyFill="1"/>
    <xf numFmtId="0" fontId="3" fillId="0" borderId="0" xfId="0" applyFont="1" applyFill="1" applyAlignment="1">
      <alignment horizontal="left" wrapText="1"/>
    </xf>
    <xf numFmtId="0" fontId="3" fillId="0" borderId="24" xfId="0" applyFont="1" applyFill="1" applyBorder="1" applyAlignment="1">
      <alignment horizontal="left" indent="1"/>
    </xf>
    <xf numFmtId="0" fontId="3" fillId="0" borderId="7" xfId="0" applyFont="1" applyFill="1" applyBorder="1" applyAlignment="1">
      <alignment horizontal="left" indent="1"/>
    </xf>
    <xf numFmtId="1" fontId="3" fillId="0" borderId="4" xfId="0" applyNumberFormat="1" applyFont="1" applyFill="1" applyBorder="1" applyAlignment="1">
      <alignment horizontal="center"/>
    </xf>
    <xf numFmtId="0" fontId="3" fillId="0" borderId="4" xfId="0" applyFont="1" applyFill="1" applyBorder="1" applyAlignment="1">
      <alignment horizontal="center"/>
    </xf>
    <xf numFmtId="0" fontId="3" fillId="0" borderId="40" xfId="0" applyFont="1" applyFill="1" applyBorder="1" applyAlignment="1">
      <alignment horizontal="center"/>
    </xf>
    <xf numFmtId="14" fontId="3" fillId="0" borderId="4" xfId="0" applyNumberFormat="1" applyFont="1" applyFill="1" applyBorder="1" applyAlignment="1">
      <alignment horizontal="center"/>
    </xf>
    <xf numFmtId="0" fontId="3" fillId="0" borderId="37" xfId="0" applyFont="1" applyFill="1" applyBorder="1" applyAlignment="1">
      <alignment horizontal="left" indent="2"/>
    </xf>
    <xf numFmtId="0" fontId="3" fillId="0" borderId="11" xfId="0" applyFont="1" applyFill="1" applyBorder="1" applyAlignment="1">
      <alignment horizontal="left" indent="1"/>
    </xf>
    <xf numFmtId="0" fontId="7" fillId="0" borderId="11" xfId="0" applyFont="1" applyFill="1" applyBorder="1" applyAlignment="1">
      <alignment horizontal="left" indent="1"/>
    </xf>
    <xf numFmtId="0" fontId="3" fillId="0" borderId="11" xfId="0" applyFont="1" applyFill="1" applyBorder="1" applyAlignment="1">
      <alignment horizontal="left" indent="2"/>
    </xf>
    <xf numFmtId="0" fontId="32" fillId="0" borderId="0" xfId="0" applyFont="1" applyFill="1" applyAlignment="1">
      <alignment horizontal="center"/>
    </xf>
    <xf numFmtId="0" fontId="5" fillId="0" borderId="0" xfId="0" applyFont="1" applyAlignment="1">
      <alignment horizontal="center"/>
    </xf>
    <xf numFmtId="0" fontId="5" fillId="0" borderId="0" xfId="0" applyFont="1" applyFill="1" applyAlignment="1">
      <alignment horizontal="center"/>
    </xf>
    <xf numFmtId="0" fontId="32" fillId="0" borderId="0" xfId="0" applyFont="1" applyAlignment="1">
      <alignment horizontal="center"/>
    </xf>
    <xf numFmtId="0" fontId="83" fillId="0" borderId="0" xfId="0" applyFont="1" applyFill="1" applyAlignment="1">
      <alignment horizontal="center"/>
    </xf>
    <xf numFmtId="0" fontId="83" fillId="0" borderId="0" xfId="0" applyFont="1" applyAlignment="1">
      <alignment horizontal="center"/>
    </xf>
    <xf numFmtId="0" fontId="66" fillId="0" borderId="0" xfId="0" applyFont="1" applyFill="1" applyAlignment="1">
      <alignment horizontal="center" vertical="center"/>
    </xf>
    <xf numFmtId="0" fontId="82" fillId="0" borderId="0" xfId="0" applyFont="1" applyFill="1" applyAlignment="1">
      <alignment vertical="center"/>
    </xf>
    <xf numFmtId="0" fontId="82" fillId="0" borderId="0" xfId="0" applyFont="1" applyAlignment="1">
      <alignment vertical="center"/>
    </xf>
    <xf numFmtId="0" fontId="123" fillId="0" borderId="0" xfId="0" applyFont="1" applyAlignment="1">
      <alignment horizontal="center"/>
    </xf>
    <xf numFmtId="0" fontId="122" fillId="21" borderId="62" xfId="0" applyFont="1" applyFill="1" applyBorder="1" applyAlignment="1">
      <alignment horizontal="justify" wrapText="1"/>
    </xf>
    <xf numFmtId="0" fontId="122" fillId="21" borderId="62" xfId="0" applyFont="1" applyFill="1" applyBorder="1" applyAlignment="1">
      <alignment horizontal="left" vertical="center" wrapText="1"/>
    </xf>
    <xf numFmtId="0" fontId="100" fillId="12" borderId="0" xfId="0" applyFont="1" applyFill="1" applyAlignment="1">
      <alignment horizontal="center"/>
    </xf>
    <xf numFmtId="0" fontId="100" fillId="12" borderId="0" xfId="0" applyFont="1" applyFill="1" applyAlignment="1">
      <alignment wrapText="1"/>
    </xf>
    <xf numFmtId="0" fontId="100" fillId="15" borderId="0" xfId="0" applyFont="1" applyFill="1" applyAlignment="1">
      <alignment wrapText="1"/>
    </xf>
    <xf numFmtId="0" fontId="82" fillId="15" borderId="0" xfId="0" applyFont="1" applyFill="1" applyAlignment="1">
      <alignment horizontal="center"/>
    </xf>
    <xf numFmtId="0" fontId="124" fillId="21" borderId="62" xfId="0" applyFont="1" applyFill="1" applyBorder="1" applyAlignment="1">
      <alignment horizontal="center" wrapText="1"/>
    </xf>
    <xf numFmtId="0" fontId="124" fillId="21" borderId="62" xfId="0" applyFont="1" applyFill="1" applyBorder="1" applyAlignment="1">
      <alignment horizontal="center" vertical="center" wrapText="1"/>
    </xf>
    <xf numFmtId="0" fontId="32" fillId="0" borderId="0" xfId="0" applyFont="1" applyAlignment="1">
      <alignment horizontal="center" vertical="center"/>
    </xf>
    <xf numFmtId="0" fontId="125" fillId="0" borderId="0" xfId="0" applyFont="1"/>
    <xf numFmtId="0" fontId="126" fillId="0" borderId="0" xfId="0" applyFont="1" applyAlignment="1">
      <alignment wrapText="1"/>
    </xf>
    <xf numFmtId="0" fontId="42" fillId="0" borderId="0" xfId="3" applyFont="1" applyBorder="1" applyAlignment="1">
      <alignment horizontal="left"/>
    </xf>
    <xf numFmtId="0" fontId="43" fillId="0" borderId="0" xfId="3" applyFont="1" applyBorder="1" applyAlignment="1">
      <alignment horizontal="left"/>
    </xf>
    <xf numFmtId="165" fontId="16" fillId="0" borderId="0" xfId="0" applyNumberFormat="1" applyFont="1" applyFill="1" applyAlignment="1">
      <alignment horizontal="center"/>
    </xf>
    <xf numFmtId="0" fontId="127" fillId="0" borderId="0" xfId="0" applyFont="1" applyAlignment="1">
      <alignment horizontal="left" indent="1"/>
    </xf>
    <xf numFmtId="0" fontId="3" fillId="0" borderId="0" xfId="3" applyFont="1" applyAlignment="1">
      <alignment horizontal="center"/>
    </xf>
    <xf numFmtId="165" fontId="3" fillId="0" borderId="0" xfId="0" applyNumberFormat="1" applyFont="1" applyAlignment="1">
      <alignment horizontal="center"/>
    </xf>
    <xf numFmtId="1" fontId="3" fillId="0" borderId="0" xfId="0" applyNumberFormat="1" applyFont="1"/>
    <xf numFmtId="0" fontId="14" fillId="0" borderId="0" xfId="3" applyFont="1"/>
    <xf numFmtId="0" fontId="128" fillId="0" borderId="0" xfId="3" applyFont="1"/>
    <xf numFmtId="9" fontId="3" fillId="0" borderId="0" xfId="3" applyNumberFormat="1" applyFont="1" applyAlignment="1">
      <alignment horizontal="center"/>
    </xf>
    <xf numFmtId="15" fontId="129" fillId="0" borderId="0" xfId="3" applyNumberFormat="1" applyFont="1"/>
    <xf numFmtId="0" fontId="7" fillId="2" borderId="2" xfId="3" applyFont="1" applyFill="1" applyBorder="1"/>
    <xf numFmtId="0" fontId="3" fillId="0" borderId="0" xfId="0" applyFont="1" applyAlignment="1">
      <alignment horizontal="left" wrapText="1" indent="1"/>
    </xf>
    <xf numFmtId="0" fontId="17" fillId="0" borderId="0" xfId="0" applyFont="1" applyAlignment="1">
      <alignment horizontal="center" vertical="center"/>
    </xf>
    <xf numFmtId="0" fontId="16" fillId="0" borderId="0" xfId="0" applyFont="1" applyFill="1" applyAlignment="1">
      <alignment horizontal="left" wrapText="1"/>
    </xf>
    <xf numFmtId="0" fontId="3" fillId="0" borderId="11" xfId="0" applyFont="1" applyBorder="1" applyAlignment="1">
      <alignment horizontal="left" wrapText="1"/>
    </xf>
    <xf numFmtId="0" fontId="3" fillId="0" borderId="12" xfId="0" applyFont="1" applyBorder="1" applyAlignment="1">
      <alignment horizontal="left" wrapText="1"/>
    </xf>
    <xf numFmtId="0" fontId="3" fillId="0" borderId="7" xfId="0" applyFont="1" applyBorder="1" applyAlignment="1">
      <alignment horizontal="left"/>
    </xf>
    <xf numFmtId="0" fontId="3" fillId="0" borderId="8" xfId="0" applyFont="1" applyBorder="1" applyAlignment="1">
      <alignment horizontal="left"/>
    </xf>
    <xf numFmtId="0" fontId="3" fillId="0" borderId="9" xfId="0" applyFont="1" applyBorder="1" applyAlignment="1">
      <alignment horizontal="left" wrapText="1"/>
    </xf>
    <xf numFmtId="0" fontId="3" fillId="0" borderId="10" xfId="0" applyFont="1" applyBorder="1" applyAlignment="1">
      <alignment horizontal="left" wrapText="1"/>
    </xf>
    <xf numFmtId="0" fontId="3" fillId="0" borderId="0" xfId="0" applyFont="1" applyAlignment="1">
      <alignment horizontal="left" wrapText="1"/>
    </xf>
    <xf numFmtId="14" fontId="3" fillId="5" borderId="5" xfId="0" applyNumberFormat="1" applyFont="1" applyFill="1" applyBorder="1" applyAlignment="1">
      <alignment horizontal="left"/>
    </xf>
    <xf numFmtId="14" fontId="3" fillId="5" borderId="13" xfId="0" applyNumberFormat="1" applyFont="1" applyFill="1" applyBorder="1" applyAlignment="1">
      <alignment horizontal="left"/>
    </xf>
    <xf numFmtId="14" fontId="3" fillId="5" borderId="7" xfId="0" applyNumberFormat="1" applyFont="1" applyFill="1" applyBorder="1" applyAlignment="1">
      <alignment horizontal="left"/>
    </xf>
    <xf numFmtId="14" fontId="3" fillId="5" borderId="0" xfId="0" applyNumberFormat="1" applyFont="1" applyFill="1" applyBorder="1" applyAlignment="1">
      <alignment horizontal="left"/>
    </xf>
    <xf numFmtId="14" fontId="3" fillId="5" borderId="9" xfId="0" applyNumberFormat="1" applyFont="1" applyFill="1" applyBorder="1" applyAlignment="1">
      <alignment horizontal="left"/>
    </xf>
    <xf numFmtId="14" fontId="3" fillId="5" borderId="1" xfId="0" applyNumberFormat="1" applyFont="1" applyFill="1" applyBorder="1" applyAlignment="1">
      <alignment horizontal="left"/>
    </xf>
    <xf numFmtId="0" fontId="37" fillId="6" borderId="17" xfId="3" applyFont="1" applyFill="1" applyBorder="1" applyAlignment="1">
      <alignment horizontal="center"/>
    </xf>
    <xf numFmtId="0" fontId="37" fillId="6" borderId="18" xfId="3" applyFont="1" applyFill="1" applyBorder="1" applyAlignment="1">
      <alignment horizontal="center"/>
    </xf>
    <xf numFmtId="0" fontId="37" fillId="6" borderId="19" xfId="3" applyFont="1" applyFill="1" applyBorder="1" applyAlignment="1">
      <alignment horizontal="center"/>
    </xf>
    <xf numFmtId="0" fontId="48" fillId="0" borderId="0" xfId="3" applyFont="1" applyBorder="1" applyAlignment="1">
      <alignment horizontal="left" shrinkToFit="1"/>
    </xf>
    <xf numFmtId="0" fontId="48" fillId="0" borderId="21" xfId="3" applyFont="1" applyBorder="1" applyAlignment="1">
      <alignment horizontal="left" shrinkToFit="1"/>
    </xf>
    <xf numFmtId="0" fontId="42" fillId="0" borderId="0" xfId="3" applyFont="1" applyBorder="1" applyAlignment="1">
      <alignment horizontal="left"/>
    </xf>
    <xf numFmtId="0" fontId="23" fillId="0" borderId="13" xfId="0" applyFont="1" applyBorder="1" applyAlignment="1">
      <alignment horizontal="left" vertical="center" wrapText="1"/>
    </xf>
    <xf numFmtId="0" fontId="8" fillId="0" borderId="0" xfId="0" applyFont="1" applyAlignment="1">
      <alignment horizontal="center" vertical="center"/>
    </xf>
    <xf numFmtId="0" fontId="27" fillId="0" borderId="0" xfId="0" applyFont="1" applyAlignment="1">
      <alignment horizontal="center" vertical="center"/>
    </xf>
    <xf numFmtId="0" fontId="23" fillId="0" borderId="5" xfId="0" applyFont="1" applyBorder="1" applyAlignment="1">
      <alignment horizontal="center" vertical="center" wrapText="1"/>
    </xf>
    <xf numFmtId="0" fontId="23" fillId="0" borderId="9" xfId="0" applyFont="1" applyBorder="1" applyAlignment="1">
      <alignment horizontal="center" vertical="center" wrapText="1"/>
    </xf>
    <xf numFmtId="0" fontId="29" fillId="0" borderId="6" xfId="0" applyFont="1" applyBorder="1" applyAlignment="1">
      <alignment horizontal="center" vertical="center"/>
    </xf>
    <xf numFmtId="0" fontId="29" fillId="0" borderId="10" xfId="0" applyFont="1" applyBorder="1" applyAlignment="1">
      <alignment horizontal="center" vertical="center"/>
    </xf>
    <xf numFmtId="0" fontId="0" fillId="0" borderId="14" xfId="0" applyFont="1" applyBorder="1" applyAlignment="1">
      <alignment horizontal="center"/>
    </xf>
    <xf numFmtId="0" fontId="0" fillId="0" borderId="16" xfId="0" applyFont="1" applyBorder="1" applyAlignment="1">
      <alignment horizontal="center"/>
    </xf>
    <xf numFmtId="0" fontId="3" fillId="0" borderId="0" xfId="0" applyFont="1" applyFill="1" applyAlignment="1">
      <alignment horizontal="left" wrapText="1" indent="1"/>
    </xf>
    <xf numFmtId="0" fontId="8" fillId="0" borderId="0" xfId="0" applyFont="1" applyFill="1" applyAlignment="1">
      <alignment horizontal="center" vertical="center"/>
    </xf>
    <xf numFmtId="0" fontId="7" fillId="0" borderId="0" xfId="0" applyFont="1" applyFill="1" applyAlignment="1">
      <alignment horizontal="left" wrapText="1"/>
    </xf>
    <xf numFmtId="0" fontId="3" fillId="0" borderId="11" xfId="0" applyFont="1" applyFill="1" applyBorder="1" applyAlignment="1">
      <alignment horizontal="left" wrapText="1"/>
    </xf>
    <xf numFmtId="0" fontId="3" fillId="0" borderId="12" xfId="0" applyFont="1" applyFill="1" applyBorder="1" applyAlignment="1">
      <alignment horizontal="left" wrapText="1"/>
    </xf>
    <xf numFmtId="0" fontId="3" fillId="0" borderId="7" xfId="0" applyFont="1" applyFill="1" applyBorder="1" applyAlignment="1">
      <alignment horizontal="left"/>
    </xf>
    <xf numFmtId="0" fontId="3" fillId="0" borderId="8" xfId="0" applyFont="1" applyFill="1" applyBorder="1" applyAlignment="1">
      <alignment horizontal="left"/>
    </xf>
    <xf numFmtId="0" fontId="3" fillId="0" borderId="9" xfId="0" applyFont="1" applyFill="1" applyBorder="1" applyAlignment="1">
      <alignment horizontal="left" wrapText="1"/>
    </xf>
    <xf numFmtId="0" fontId="3" fillId="0" borderId="10" xfId="0" applyFont="1" applyFill="1" applyBorder="1" applyAlignment="1">
      <alignment horizontal="left" wrapText="1"/>
    </xf>
    <xf numFmtId="0" fontId="3" fillId="0" borderId="0" xfId="0" applyFont="1" applyFill="1" applyAlignment="1">
      <alignment horizontal="left" wrapText="1"/>
    </xf>
    <xf numFmtId="14" fontId="3" fillId="0" borderId="5" xfId="0" applyNumberFormat="1" applyFont="1" applyFill="1" applyBorder="1" applyAlignment="1">
      <alignment horizontal="left"/>
    </xf>
    <xf numFmtId="14" fontId="3" fillId="0" borderId="13" xfId="0" applyNumberFormat="1" applyFont="1" applyFill="1" applyBorder="1" applyAlignment="1">
      <alignment horizontal="left"/>
    </xf>
    <xf numFmtId="14" fontId="3" fillId="0" borderId="7" xfId="0" applyNumberFormat="1" applyFont="1" applyFill="1" applyBorder="1" applyAlignment="1">
      <alignment horizontal="left"/>
    </xf>
    <xf numFmtId="14" fontId="3" fillId="0" borderId="0" xfId="0" applyNumberFormat="1" applyFont="1" applyFill="1" applyBorder="1" applyAlignment="1">
      <alignment horizontal="left"/>
    </xf>
    <xf numFmtId="14" fontId="3" fillId="0" borderId="9" xfId="0" applyNumberFormat="1" applyFont="1" applyFill="1" applyBorder="1" applyAlignment="1">
      <alignment horizontal="left"/>
    </xf>
    <xf numFmtId="14" fontId="3" fillId="0" borderId="1" xfId="0" applyNumberFormat="1" applyFont="1" applyFill="1" applyBorder="1" applyAlignment="1">
      <alignment horizontal="left"/>
    </xf>
    <xf numFmtId="0" fontId="8" fillId="2" borderId="17" xfId="0" applyFont="1" applyFill="1" applyBorder="1" applyAlignment="1">
      <alignment horizontal="center" vertical="center"/>
    </xf>
    <xf numFmtId="0" fontId="8" fillId="2" borderId="18" xfId="0" applyFont="1" applyFill="1" applyBorder="1" applyAlignment="1">
      <alignment horizontal="center" vertical="center"/>
    </xf>
    <xf numFmtId="0" fontId="8" fillId="2" borderId="19" xfId="0" applyFont="1" applyFill="1" applyBorder="1" applyAlignment="1">
      <alignment horizontal="center" vertical="center"/>
    </xf>
    <xf numFmtId="0" fontId="14" fillId="0" borderId="34"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26" xfId="0" applyFont="1" applyFill="1" applyBorder="1" applyAlignment="1">
      <alignment horizontal="center" vertical="center" wrapText="1"/>
    </xf>
    <xf numFmtId="0" fontId="3" fillId="0" borderId="37" xfId="0" applyFont="1" applyFill="1" applyBorder="1" applyAlignment="1">
      <alignment horizontal="left" wrapText="1" indent="1"/>
    </xf>
    <xf numFmtId="0" fontId="3" fillId="0" borderId="12" xfId="0" applyFont="1" applyFill="1" applyBorder="1" applyAlignment="1">
      <alignment horizontal="left" wrapText="1" indent="1"/>
    </xf>
    <xf numFmtId="0" fontId="3" fillId="0" borderId="24" xfId="0" applyFont="1" applyFill="1" applyBorder="1" applyAlignment="1">
      <alignment horizontal="left" indent="1"/>
    </xf>
    <xf numFmtId="0" fontId="3" fillId="0" borderId="8" xfId="0" applyFont="1" applyFill="1" applyBorder="1" applyAlignment="1">
      <alignment horizontal="left" indent="1"/>
    </xf>
    <xf numFmtId="0" fontId="96" fillId="0" borderId="30" xfId="0" applyFont="1" applyFill="1" applyBorder="1" applyAlignment="1">
      <alignment horizontal="center" wrapText="1"/>
    </xf>
    <xf numFmtId="0" fontId="96" fillId="0" borderId="31" xfId="0" applyFont="1" applyFill="1" applyBorder="1" applyAlignment="1">
      <alignment horizontal="center" wrapText="1"/>
    </xf>
    <xf numFmtId="0" fontId="96" fillId="0" borderId="33" xfId="0" applyFont="1" applyFill="1" applyBorder="1" applyAlignment="1">
      <alignment horizontal="center" wrapText="1"/>
    </xf>
    <xf numFmtId="0" fontId="96" fillId="0" borderId="20" xfId="0" applyFont="1" applyFill="1" applyBorder="1" applyAlignment="1">
      <alignment horizontal="center" wrapText="1"/>
    </xf>
    <xf numFmtId="0" fontId="96" fillId="0" borderId="21" xfId="0" applyFont="1" applyFill="1" applyBorder="1" applyAlignment="1">
      <alignment horizontal="center" wrapText="1"/>
    </xf>
    <xf numFmtId="0" fontId="96" fillId="0" borderId="22" xfId="0" applyFont="1" applyFill="1" applyBorder="1" applyAlignment="1">
      <alignment horizontal="center" wrapText="1"/>
    </xf>
    <xf numFmtId="14" fontId="3" fillId="0" borderId="34" xfId="0" applyNumberFormat="1" applyFont="1" applyFill="1" applyBorder="1" applyAlignment="1">
      <alignment horizontal="left" indent="1"/>
    </xf>
    <xf numFmtId="14" fontId="3" fillId="0" borderId="1" xfId="0" applyNumberFormat="1" applyFont="1" applyFill="1" applyBorder="1" applyAlignment="1">
      <alignment horizontal="left" indent="1"/>
    </xf>
    <xf numFmtId="0" fontId="3" fillId="0" borderId="34" xfId="0" applyFont="1" applyFill="1" applyBorder="1" applyAlignment="1">
      <alignment horizontal="left" wrapText="1"/>
    </xf>
    <xf numFmtId="0" fontId="3" fillId="0" borderId="24" xfId="0" applyFont="1" applyFill="1" applyBorder="1" applyAlignment="1">
      <alignment horizontal="left" wrapText="1" indent="1"/>
    </xf>
    <xf numFmtId="0" fontId="3" fillId="0" borderId="0" xfId="0" applyFont="1" applyFill="1" applyBorder="1" applyAlignment="1">
      <alignment horizontal="left" wrapText="1" indent="1"/>
    </xf>
    <xf numFmtId="0" fontId="3" fillId="0" borderId="25" xfId="0" applyFont="1" applyFill="1" applyBorder="1" applyAlignment="1">
      <alignment horizontal="left" wrapText="1" indent="1"/>
    </xf>
    <xf numFmtId="14" fontId="3" fillId="0" borderId="35" xfId="0" applyNumberFormat="1" applyFont="1" applyFill="1" applyBorder="1" applyAlignment="1">
      <alignment horizontal="left" indent="1"/>
    </xf>
    <xf numFmtId="14" fontId="3" fillId="0" borderId="13" xfId="0" applyNumberFormat="1" applyFont="1" applyFill="1" applyBorder="1" applyAlignment="1">
      <alignment horizontal="left" indent="1"/>
    </xf>
    <xf numFmtId="14" fontId="3" fillId="0" borderId="24" xfId="0" applyNumberFormat="1" applyFont="1" applyFill="1" applyBorder="1" applyAlignment="1">
      <alignment horizontal="left" indent="1"/>
    </xf>
    <xf numFmtId="14" fontId="3" fillId="0" borderId="0" xfId="0" applyNumberFormat="1" applyFont="1" applyFill="1" applyBorder="1" applyAlignment="1">
      <alignment horizontal="left" indent="1"/>
    </xf>
    <xf numFmtId="0" fontId="3" fillId="0" borderId="37" xfId="0" applyFont="1" applyFill="1" applyBorder="1" applyAlignment="1">
      <alignment horizontal="left" wrapText="1"/>
    </xf>
    <xf numFmtId="0" fontId="8" fillId="12" borderId="17" xfId="0" applyFont="1" applyFill="1" applyBorder="1" applyAlignment="1">
      <alignment horizontal="center" vertical="center"/>
    </xf>
    <xf numFmtId="0" fontId="8" fillId="12" borderId="18" xfId="0" applyFont="1" applyFill="1" applyBorder="1" applyAlignment="1">
      <alignment horizontal="center" vertical="center"/>
    </xf>
    <xf numFmtId="0" fontId="8" fillId="12" borderId="19" xfId="0" applyFont="1" applyFill="1" applyBorder="1" applyAlignment="1">
      <alignment horizontal="center" vertical="center"/>
    </xf>
    <xf numFmtId="0" fontId="95" fillId="0" borderId="34" xfId="0" applyFont="1" applyFill="1" applyBorder="1" applyAlignment="1">
      <alignment horizontal="center" vertical="center" wrapText="1"/>
    </xf>
    <xf numFmtId="0" fontId="95" fillId="0" borderId="1" xfId="0" applyFont="1" applyFill="1" applyBorder="1" applyAlignment="1">
      <alignment horizontal="center" vertical="center" wrapText="1"/>
    </xf>
    <xf numFmtId="0" fontId="95" fillId="0" borderId="26" xfId="0" applyFont="1" applyFill="1" applyBorder="1" applyAlignment="1">
      <alignment horizontal="center" vertical="center" wrapText="1"/>
    </xf>
    <xf numFmtId="0" fontId="3" fillId="0" borderId="24" xfId="0" applyFont="1" applyFill="1" applyBorder="1" applyAlignment="1">
      <alignment horizontal="left"/>
    </xf>
    <xf numFmtId="0" fontId="3" fillId="0" borderId="24" xfId="0" applyFont="1" applyFill="1" applyBorder="1" applyAlignment="1">
      <alignment horizontal="left" wrapText="1"/>
    </xf>
    <xf numFmtId="0" fontId="3" fillId="0" borderId="0" xfId="0" applyFont="1" applyFill="1" applyBorder="1" applyAlignment="1">
      <alignment horizontal="left" wrapText="1"/>
    </xf>
    <xf numFmtId="0" fontId="3" fillId="0" borderId="25" xfId="0" applyFont="1" applyFill="1" applyBorder="1" applyAlignment="1">
      <alignment horizontal="left" wrapText="1"/>
    </xf>
    <xf numFmtId="14" fontId="3" fillId="0" borderId="35" xfId="0" applyNumberFormat="1" applyFont="1" applyFill="1" applyBorder="1" applyAlignment="1">
      <alignment horizontal="left"/>
    </xf>
    <xf numFmtId="14" fontId="3" fillId="0" borderId="24" xfId="0" applyNumberFormat="1" applyFont="1" applyFill="1" applyBorder="1" applyAlignment="1">
      <alignment horizontal="left"/>
    </xf>
    <xf numFmtId="14" fontId="3" fillId="0" borderId="34" xfId="0" applyNumberFormat="1" applyFont="1" applyFill="1" applyBorder="1" applyAlignment="1">
      <alignment horizontal="left"/>
    </xf>
    <xf numFmtId="0" fontId="30" fillId="0" borderId="24" xfId="0" applyFont="1" applyFill="1" applyBorder="1" applyAlignment="1">
      <alignment horizontal="left" wrapText="1"/>
    </xf>
    <xf numFmtId="0" fontId="30" fillId="0" borderId="0" xfId="0" applyFont="1" applyFill="1" applyBorder="1" applyAlignment="1">
      <alignment horizontal="left" wrapText="1"/>
    </xf>
    <xf numFmtId="0" fontId="30" fillId="0" borderId="25" xfId="0" applyFont="1" applyFill="1" applyBorder="1" applyAlignment="1">
      <alignment horizontal="left" wrapText="1"/>
    </xf>
    <xf numFmtId="0" fontId="8" fillId="15" borderId="17" xfId="0" applyFont="1" applyFill="1" applyBorder="1" applyAlignment="1">
      <alignment horizontal="center" vertical="center"/>
    </xf>
    <xf numFmtId="0" fontId="8" fillId="15" borderId="18" xfId="0" applyFont="1" applyFill="1" applyBorder="1" applyAlignment="1">
      <alignment horizontal="center" vertical="center"/>
    </xf>
    <xf numFmtId="0" fontId="8" fillId="15" borderId="19" xfId="0" applyFont="1" applyFill="1" applyBorder="1" applyAlignment="1">
      <alignment horizontal="center" vertical="center"/>
    </xf>
    <xf numFmtId="0" fontId="113" fillId="20" borderId="34" xfId="0" applyFont="1" applyFill="1" applyBorder="1" applyAlignment="1">
      <alignment horizontal="center" vertical="center" wrapText="1"/>
    </xf>
    <xf numFmtId="0" fontId="113" fillId="20" borderId="1" xfId="0" applyFont="1" applyFill="1" applyBorder="1" applyAlignment="1">
      <alignment horizontal="center" vertical="center" wrapText="1"/>
    </xf>
    <xf numFmtId="0" fontId="113" fillId="20" borderId="26" xfId="0" applyFont="1" applyFill="1" applyBorder="1" applyAlignment="1">
      <alignment horizontal="center" vertical="center" wrapText="1"/>
    </xf>
    <xf numFmtId="0" fontId="2" fillId="0" borderId="24" xfId="0" applyFont="1" applyFill="1" applyBorder="1" applyAlignment="1">
      <alignment horizontal="left"/>
    </xf>
    <xf numFmtId="0" fontId="2" fillId="0" borderId="8" xfId="0" applyFont="1" applyFill="1" applyBorder="1" applyAlignment="1">
      <alignment horizontal="left"/>
    </xf>
    <xf numFmtId="0" fontId="109" fillId="10" borderId="4" xfId="0" applyFont="1" applyFill="1" applyBorder="1" applyAlignment="1">
      <alignment horizontal="center"/>
    </xf>
    <xf numFmtId="0" fontId="109" fillId="10" borderId="40" xfId="0" applyFont="1" applyFill="1" applyBorder="1" applyAlignment="1">
      <alignment horizontal="center"/>
    </xf>
    <xf numFmtId="0" fontId="3" fillId="0" borderId="4" xfId="0" applyFont="1" applyFill="1" applyBorder="1" applyAlignment="1">
      <alignment horizontal="center"/>
    </xf>
    <xf numFmtId="0" fontId="3" fillId="0" borderId="40" xfId="0" applyFont="1" applyFill="1" applyBorder="1" applyAlignment="1">
      <alignment horizontal="center"/>
    </xf>
    <xf numFmtId="14" fontId="3" fillId="0" borderId="4" xfId="0" applyNumberFormat="1" applyFont="1" applyFill="1" applyBorder="1" applyAlignment="1">
      <alignment horizontal="center"/>
    </xf>
    <xf numFmtId="14" fontId="3" fillId="0" borderId="40" xfId="0" applyNumberFormat="1" applyFont="1" applyFill="1" applyBorder="1" applyAlignment="1">
      <alignment horizontal="center"/>
    </xf>
    <xf numFmtId="1" fontId="3" fillId="0" borderId="4" xfId="0" applyNumberFormat="1" applyFont="1" applyFill="1" applyBorder="1" applyAlignment="1">
      <alignment horizontal="center"/>
    </xf>
    <xf numFmtId="1" fontId="3" fillId="0" borderId="40" xfId="0" applyNumberFormat="1" applyFont="1" applyFill="1" applyBorder="1" applyAlignment="1">
      <alignment horizontal="center"/>
    </xf>
    <xf numFmtId="1" fontId="8" fillId="18" borderId="3" xfId="0" applyNumberFormat="1" applyFont="1" applyFill="1" applyBorder="1" applyAlignment="1">
      <alignment horizontal="center"/>
    </xf>
    <xf numFmtId="1" fontId="8" fillId="18" borderId="38" xfId="0" applyNumberFormat="1" applyFont="1" applyFill="1" applyBorder="1" applyAlignment="1">
      <alignment horizontal="center"/>
    </xf>
    <xf numFmtId="0" fontId="96" fillId="0" borderId="30" xfId="0" applyFont="1" applyFill="1" applyBorder="1" applyAlignment="1">
      <alignment horizontal="center"/>
    </xf>
    <xf numFmtId="0" fontId="96" fillId="0" borderId="31" xfId="0" applyFont="1" applyFill="1" applyBorder="1" applyAlignment="1">
      <alignment horizontal="center"/>
    </xf>
    <xf numFmtId="0" fontId="96" fillId="0" borderId="33" xfId="0" applyFont="1" applyFill="1" applyBorder="1" applyAlignment="1">
      <alignment horizontal="center"/>
    </xf>
    <xf numFmtId="1" fontId="1" fillId="0" borderId="1" xfId="0" applyNumberFormat="1" applyFont="1" applyFill="1" applyBorder="1" applyAlignment="1">
      <alignment horizontal="center"/>
    </xf>
    <xf numFmtId="1" fontId="1" fillId="0" borderId="26" xfId="0" applyNumberFormat="1" applyFont="1" applyFill="1" applyBorder="1" applyAlignment="1">
      <alignment horizontal="center"/>
    </xf>
    <xf numFmtId="1" fontId="1" fillId="0" borderId="58" xfId="0" applyNumberFormat="1" applyFont="1" applyFill="1" applyBorder="1" applyAlignment="1">
      <alignment horizontal="center"/>
    </xf>
    <xf numFmtId="1" fontId="1" fillId="0" borderId="60" xfId="0" applyNumberFormat="1" applyFont="1" applyFill="1" applyBorder="1" applyAlignment="1">
      <alignment horizontal="center"/>
    </xf>
    <xf numFmtId="1" fontId="1" fillId="0" borderId="59" xfId="1" applyNumberFormat="1" applyFont="1" applyFill="1" applyBorder="1" applyAlignment="1">
      <alignment horizontal="center"/>
    </xf>
    <xf numFmtId="1" fontId="1" fillId="0" borderId="61" xfId="1" applyNumberFormat="1" applyFont="1" applyFill="1" applyBorder="1" applyAlignment="1">
      <alignment horizontal="center"/>
    </xf>
    <xf numFmtId="1" fontId="1" fillId="0" borderId="0" xfId="3" applyNumberFormat="1" applyFont="1" applyBorder="1" applyAlignment="1">
      <alignment horizontal="center"/>
    </xf>
    <xf numFmtId="1" fontId="1" fillId="0" borderId="25" xfId="3" applyNumberFormat="1" applyFont="1" applyBorder="1" applyAlignment="1">
      <alignment horizontal="center"/>
    </xf>
    <xf numFmtId="1" fontId="1" fillId="0" borderId="0" xfId="0" applyNumberFormat="1" applyFont="1" applyFill="1" applyBorder="1" applyAlignment="1">
      <alignment horizontal="center"/>
    </xf>
    <xf numFmtId="1" fontId="1" fillId="0" borderId="25" xfId="0" applyNumberFormat="1" applyFont="1" applyFill="1" applyBorder="1" applyAlignment="1">
      <alignment horizontal="center"/>
    </xf>
    <xf numFmtId="1" fontId="1" fillId="0" borderId="13" xfId="0" applyNumberFormat="1" applyFont="1" applyFill="1" applyBorder="1" applyAlignment="1">
      <alignment horizontal="center"/>
    </xf>
    <xf numFmtId="1" fontId="1" fillId="0" borderId="36" xfId="0" applyNumberFormat="1" applyFont="1" applyFill="1" applyBorder="1" applyAlignment="1">
      <alignment horizontal="center"/>
    </xf>
    <xf numFmtId="0" fontId="112" fillId="19" borderId="18" xfId="0" applyFont="1" applyFill="1" applyBorder="1" applyAlignment="1">
      <alignment horizontal="center"/>
    </xf>
    <xf numFmtId="0" fontId="112" fillId="19" borderId="19" xfId="0" applyFont="1" applyFill="1" applyBorder="1" applyAlignment="1">
      <alignment horizontal="center"/>
    </xf>
    <xf numFmtId="1" fontId="1" fillId="0" borderId="1" xfId="1" applyNumberFormat="1" applyFont="1" applyFill="1" applyBorder="1" applyAlignment="1">
      <alignment horizontal="center"/>
    </xf>
    <xf numFmtId="1" fontId="1" fillId="0" borderId="26" xfId="1" applyNumberFormat="1" applyFont="1" applyFill="1" applyBorder="1" applyAlignment="1">
      <alignment horizontal="center"/>
    </xf>
    <xf numFmtId="0" fontId="3" fillId="0" borderId="7" xfId="0" applyFont="1" applyFill="1" applyBorder="1" applyAlignment="1">
      <alignment horizontal="left" indent="1"/>
    </xf>
    <xf numFmtId="0" fontId="3" fillId="0" borderId="0" xfId="0" applyFont="1" applyFill="1" applyBorder="1" applyAlignment="1">
      <alignment horizontal="left" indent="1"/>
    </xf>
    <xf numFmtId="0" fontId="3" fillId="0" borderId="25" xfId="0" applyFont="1" applyFill="1" applyBorder="1" applyAlignment="1">
      <alignment horizontal="left" indent="1"/>
    </xf>
    <xf numFmtId="0" fontId="3" fillId="0" borderId="7" xfId="0" applyFont="1" applyFill="1" applyBorder="1" applyAlignment="1">
      <alignment horizontal="center"/>
    </xf>
    <xf numFmtId="0" fontId="3" fillId="0" borderId="0" xfId="0" applyFont="1" applyFill="1" applyBorder="1" applyAlignment="1">
      <alignment horizontal="center"/>
    </xf>
    <xf numFmtId="0" fontId="3" fillId="0" borderId="25" xfId="0" applyFont="1" applyFill="1" applyBorder="1" applyAlignment="1">
      <alignment horizontal="center"/>
    </xf>
    <xf numFmtId="0" fontId="3" fillId="0" borderId="9" xfId="0" applyFont="1" applyFill="1" applyBorder="1" applyAlignment="1">
      <alignment horizontal="center"/>
    </xf>
    <xf numFmtId="0" fontId="3" fillId="0" borderId="1" xfId="0" applyFont="1" applyFill="1" applyBorder="1" applyAlignment="1">
      <alignment horizontal="center"/>
    </xf>
    <xf numFmtId="0" fontId="3" fillId="0" borderId="26" xfId="0" applyFont="1" applyFill="1" applyBorder="1" applyAlignment="1">
      <alignment horizontal="center"/>
    </xf>
    <xf numFmtId="0" fontId="2" fillId="0" borderId="24" xfId="0" applyFont="1" applyFill="1" applyBorder="1" applyAlignment="1">
      <alignment horizontal="left" wrapText="1"/>
    </xf>
    <xf numFmtId="0" fontId="2" fillId="0" borderId="0" xfId="0" applyFont="1" applyFill="1" applyBorder="1" applyAlignment="1">
      <alignment horizontal="left" wrapText="1"/>
    </xf>
    <xf numFmtId="0" fontId="2" fillId="0" borderId="25" xfId="0" applyFont="1" applyFill="1" applyBorder="1" applyAlignment="1">
      <alignment horizontal="left" wrapText="1"/>
    </xf>
    <xf numFmtId="14" fontId="3" fillId="0" borderId="8" xfId="0" applyNumberFormat="1" applyFont="1" applyFill="1" applyBorder="1" applyAlignment="1">
      <alignment horizontal="left"/>
    </xf>
    <xf numFmtId="0" fontId="3" fillId="0" borderId="5" xfId="0" applyFont="1" applyFill="1" applyBorder="1" applyAlignment="1">
      <alignment horizontal="center"/>
    </xf>
    <xf numFmtId="0" fontId="3" fillId="0" borderId="13" xfId="0" applyFont="1" applyFill="1" applyBorder="1" applyAlignment="1">
      <alignment horizontal="center"/>
    </xf>
    <xf numFmtId="0" fontId="3" fillId="0" borderId="36" xfId="0" applyFont="1" applyFill="1" applyBorder="1" applyAlignment="1">
      <alignment horizontal="center"/>
    </xf>
    <xf numFmtId="0" fontId="51" fillId="0" borderId="24" xfId="0" applyFont="1" applyFill="1" applyBorder="1" applyAlignment="1">
      <alignment horizontal="left" wrapText="1" indent="1"/>
    </xf>
    <xf numFmtId="0" fontId="51" fillId="0" borderId="0" xfId="0" applyFont="1" applyFill="1" applyBorder="1" applyAlignment="1">
      <alignment horizontal="left" wrapText="1" indent="1"/>
    </xf>
    <xf numFmtId="0" fontId="51" fillId="0" borderId="25" xfId="0" applyFont="1" applyFill="1" applyBorder="1" applyAlignment="1">
      <alignment horizontal="left" wrapText="1" indent="1"/>
    </xf>
    <xf numFmtId="0" fontId="7" fillId="15" borderId="17" xfId="0" applyFont="1" applyFill="1" applyBorder="1" applyAlignment="1">
      <alignment horizontal="center" vertical="center"/>
    </xf>
    <xf numFmtId="0" fontId="7" fillId="15" borderId="18" xfId="0" applyFont="1" applyFill="1" applyBorder="1" applyAlignment="1">
      <alignment horizontal="center" vertical="center"/>
    </xf>
    <xf numFmtId="0" fontId="7" fillId="15" borderId="19" xfId="0" applyFont="1" applyFill="1" applyBorder="1" applyAlignment="1">
      <alignment horizontal="center" vertical="center"/>
    </xf>
    <xf numFmtId="0" fontId="3" fillId="0" borderId="7" xfId="0" applyFont="1" applyFill="1" applyBorder="1" applyAlignment="1">
      <alignment horizontal="left" wrapText="1" indent="2"/>
    </xf>
    <xf numFmtId="0" fontId="3" fillId="0" borderId="8" xfId="0" applyFont="1" applyFill="1" applyBorder="1" applyAlignment="1">
      <alignment horizontal="left" wrapText="1" indent="2"/>
    </xf>
    <xf numFmtId="0" fontId="2" fillId="0" borderId="24" xfId="0" applyFont="1" applyFill="1" applyBorder="1" applyAlignment="1">
      <alignment horizontal="left" wrapText="1" indent="1"/>
    </xf>
    <xf numFmtId="0" fontId="2" fillId="0" borderId="0" xfId="0" applyFont="1" applyFill="1" applyBorder="1" applyAlignment="1">
      <alignment horizontal="left" wrapText="1" indent="1"/>
    </xf>
    <xf numFmtId="0" fontId="2" fillId="0" borderId="25" xfId="0" applyFont="1" applyFill="1" applyBorder="1" applyAlignment="1">
      <alignment horizontal="left" wrapText="1" indent="1"/>
    </xf>
    <xf numFmtId="0" fontId="3" fillId="0" borderId="55" xfId="0" applyFont="1" applyFill="1" applyBorder="1" applyAlignment="1">
      <alignment horizontal="center"/>
    </xf>
    <xf numFmtId="0" fontId="3" fillId="0" borderId="56" xfId="0" applyFont="1" applyFill="1" applyBorder="1" applyAlignment="1">
      <alignment horizontal="center"/>
    </xf>
    <xf numFmtId="0" fontId="3" fillId="0" borderId="57" xfId="0" applyFont="1" applyFill="1" applyBorder="1" applyAlignment="1">
      <alignment horizontal="center"/>
    </xf>
    <xf numFmtId="14" fontId="16" fillId="11" borderId="37" xfId="1" applyNumberFormat="1" applyFont="1" applyFill="1" applyBorder="1" applyAlignment="1">
      <alignment horizontal="center"/>
    </xf>
    <xf numFmtId="14" fontId="16" fillId="11" borderId="12" xfId="1" applyNumberFormat="1" applyFont="1" applyFill="1" applyBorder="1" applyAlignment="1">
      <alignment horizontal="center"/>
    </xf>
    <xf numFmtId="0" fontId="14" fillId="11" borderId="11" xfId="1" applyFont="1" applyFill="1" applyBorder="1" applyAlignment="1">
      <alignment horizontal="center"/>
    </xf>
    <xf numFmtId="0" fontId="14" fillId="11" borderId="3" xfId="1" applyFont="1" applyFill="1" applyBorder="1" applyAlignment="1">
      <alignment horizontal="center"/>
    </xf>
    <xf numFmtId="0" fontId="14" fillId="11" borderId="38" xfId="1" applyFont="1" applyFill="1" applyBorder="1" applyAlignment="1">
      <alignment horizontal="center"/>
    </xf>
    <xf numFmtId="0" fontId="106" fillId="11" borderId="11" xfId="1" applyFont="1" applyFill="1" applyBorder="1" applyAlignment="1">
      <alignment horizontal="center"/>
    </xf>
    <xf numFmtId="0" fontId="106" fillId="11" borderId="3" xfId="1" applyFont="1" applyFill="1" applyBorder="1" applyAlignment="1">
      <alignment horizontal="center"/>
    </xf>
    <xf numFmtId="0" fontId="106" fillId="11" borderId="38" xfId="1" applyFont="1" applyFill="1" applyBorder="1" applyAlignment="1">
      <alignment horizontal="center"/>
    </xf>
    <xf numFmtId="0" fontId="84" fillId="0" borderId="55" xfId="0" applyFont="1" applyFill="1" applyBorder="1" applyAlignment="1">
      <alignment horizontal="center" wrapText="1"/>
    </xf>
    <xf numFmtId="0" fontId="84" fillId="0" borderId="56" xfId="0" applyFont="1" applyFill="1" applyBorder="1" applyAlignment="1">
      <alignment horizontal="center" wrapText="1"/>
    </xf>
    <xf numFmtId="0" fontId="84" fillId="0" borderId="57" xfId="0" applyFont="1" applyFill="1" applyBorder="1" applyAlignment="1">
      <alignment horizontal="center" wrapText="1"/>
    </xf>
    <xf numFmtId="0" fontId="104" fillId="11" borderId="43" xfId="0" applyFont="1" applyFill="1" applyBorder="1" applyAlignment="1">
      <alignment horizontal="center"/>
    </xf>
    <xf numFmtId="0" fontId="104" fillId="11" borderId="53" xfId="0" applyFont="1" applyFill="1" applyBorder="1" applyAlignment="1">
      <alignment horizontal="center"/>
    </xf>
    <xf numFmtId="0" fontId="16" fillId="5" borderId="37" xfId="1" applyFont="1" applyFill="1" applyBorder="1" applyAlignment="1">
      <alignment horizontal="left"/>
    </xf>
    <xf numFmtId="0" fontId="16" fillId="5" borderId="12" xfId="1" applyFont="1" applyFill="1" applyBorder="1" applyAlignment="1">
      <alignment horizontal="left"/>
    </xf>
    <xf numFmtId="0" fontId="16" fillId="5" borderId="3" xfId="1" applyFont="1" applyFill="1" applyBorder="1" applyAlignment="1">
      <alignment horizontal="center"/>
    </xf>
    <xf numFmtId="0" fontId="16" fillId="5" borderId="38" xfId="1" applyFont="1" applyFill="1" applyBorder="1" applyAlignment="1">
      <alignment horizontal="center"/>
    </xf>
    <xf numFmtId="0" fontId="16" fillId="11" borderId="35" xfId="1" applyFont="1" applyFill="1" applyBorder="1" applyAlignment="1">
      <alignment horizontal="left"/>
    </xf>
    <xf numFmtId="0" fontId="16" fillId="11" borderId="6" xfId="1" applyFont="1" applyFill="1" applyBorder="1" applyAlignment="1">
      <alignment horizontal="left"/>
    </xf>
    <xf numFmtId="0" fontId="57" fillId="11" borderId="37" xfId="1" applyFont="1" applyFill="1" applyBorder="1" applyAlignment="1">
      <alignment horizontal="center"/>
    </xf>
    <xf numFmtId="0" fontId="57" fillId="11" borderId="12" xfId="1" applyFont="1" applyFill="1" applyBorder="1" applyAlignment="1">
      <alignment horizontal="center"/>
    </xf>
    <xf numFmtId="0" fontId="57" fillId="6" borderId="37" xfId="1" applyFont="1" applyFill="1" applyBorder="1" applyAlignment="1">
      <alignment horizontal="center"/>
    </xf>
    <xf numFmtId="0" fontId="57" fillId="6" borderId="12" xfId="1" applyFont="1" applyFill="1" applyBorder="1" applyAlignment="1">
      <alignment horizontal="center"/>
    </xf>
    <xf numFmtId="14" fontId="16" fillId="6" borderId="37" xfId="1" applyNumberFormat="1" applyFont="1" applyFill="1" applyBorder="1" applyAlignment="1">
      <alignment horizontal="center"/>
    </xf>
    <xf numFmtId="14" fontId="16" fillId="6" borderId="12" xfId="1" applyNumberFormat="1" applyFont="1" applyFill="1" applyBorder="1" applyAlignment="1">
      <alignment horizontal="center"/>
    </xf>
    <xf numFmtId="0" fontId="14" fillId="6" borderId="11" xfId="1" applyFont="1" applyFill="1" applyBorder="1" applyAlignment="1">
      <alignment horizontal="center"/>
    </xf>
    <xf numFmtId="0" fontId="14" fillId="6" borderId="3" xfId="1" applyFont="1" applyFill="1" applyBorder="1" applyAlignment="1">
      <alignment horizontal="center"/>
    </xf>
    <xf numFmtId="0" fontId="14" fillId="6" borderId="38" xfId="1" applyFont="1" applyFill="1" applyBorder="1" applyAlignment="1">
      <alignment horizontal="center"/>
    </xf>
    <xf numFmtId="0" fontId="16" fillId="6" borderId="37" xfId="1" applyFont="1" applyFill="1" applyBorder="1" applyAlignment="1">
      <alignment horizontal="left"/>
    </xf>
    <xf numFmtId="0" fontId="16" fillId="6" borderId="12" xfId="1" applyFont="1" applyFill="1" applyBorder="1" applyAlignment="1">
      <alignment horizontal="left"/>
    </xf>
    <xf numFmtId="0" fontId="16" fillId="6" borderId="11" xfId="1" applyFont="1" applyFill="1" applyBorder="1" applyAlignment="1">
      <alignment horizontal="center"/>
    </xf>
    <xf numFmtId="0" fontId="16" fillId="6" borderId="3" xfId="1" applyFont="1" applyFill="1" applyBorder="1" applyAlignment="1">
      <alignment horizontal="center"/>
    </xf>
    <xf numFmtId="0" fontId="16" fillId="6" borderId="38" xfId="1" applyFont="1" applyFill="1" applyBorder="1" applyAlignment="1">
      <alignment horizontal="center"/>
    </xf>
    <xf numFmtId="14" fontId="16" fillId="6" borderId="11" xfId="1" applyNumberFormat="1" applyFont="1" applyFill="1" applyBorder="1" applyAlignment="1">
      <alignment horizontal="center"/>
    </xf>
    <xf numFmtId="14" fontId="16" fillId="6" borderId="3" xfId="1" applyNumberFormat="1" applyFont="1" applyFill="1" applyBorder="1" applyAlignment="1">
      <alignment horizontal="center"/>
    </xf>
    <xf numFmtId="14" fontId="16" fillId="6" borderId="38" xfId="1" applyNumberFormat="1" applyFont="1" applyFill="1" applyBorder="1" applyAlignment="1">
      <alignment horizontal="center"/>
    </xf>
    <xf numFmtId="0" fontId="68" fillId="5" borderId="25" xfId="0" applyFont="1" applyFill="1" applyBorder="1" applyAlignment="1">
      <alignment horizontal="left" indent="1"/>
    </xf>
    <xf numFmtId="0" fontId="68" fillId="5" borderId="21" xfId="0" applyFont="1" applyFill="1" applyBorder="1" applyAlignment="1">
      <alignment horizontal="left" indent="1"/>
    </xf>
    <xf numFmtId="0" fontId="68" fillId="5" borderId="22" xfId="0" applyFont="1" applyFill="1" applyBorder="1" applyAlignment="1">
      <alignment horizontal="left" indent="1"/>
    </xf>
    <xf numFmtId="0" fontId="7" fillId="0" borderId="0" xfId="0" applyFont="1" applyFill="1" applyAlignment="1">
      <alignment horizontal="center" vertical="center" wrapText="1"/>
    </xf>
    <xf numFmtId="0" fontId="7" fillId="0" borderId="0" xfId="0" applyFont="1" applyFill="1" applyAlignment="1">
      <alignment horizontal="center" vertical="center"/>
    </xf>
    <xf numFmtId="0" fontId="20" fillId="0" borderId="18" xfId="0" applyFont="1" applyFill="1" applyBorder="1" applyAlignment="1">
      <alignment horizontal="left" indent="1"/>
    </xf>
    <xf numFmtId="0" fontId="20" fillId="0" borderId="19" xfId="0" applyFont="1" applyFill="1" applyBorder="1" applyAlignment="1">
      <alignment horizontal="left" indent="1"/>
    </xf>
    <xf numFmtId="9" fontId="68" fillId="5" borderId="25" xfId="0" applyNumberFormat="1" applyFont="1" applyFill="1" applyBorder="1" applyAlignment="1">
      <alignment horizontal="left" indent="1"/>
    </xf>
    <xf numFmtId="0" fontId="68" fillId="5" borderId="0" xfId="0" applyFont="1" applyFill="1" applyBorder="1" applyAlignment="1">
      <alignment horizontal="left" indent="1"/>
    </xf>
    <xf numFmtId="0" fontId="2" fillId="0" borderId="0" xfId="0" applyFont="1" applyFill="1" applyAlignment="1">
      <alignment horizontal="left" wrapText="1"/>
    </xf>
    <xf numFmtId="0" fontId="49" fillId="0" borderId="9" xfId="0" applyFont="1" applyFill="1" applyBorder="1" applyAlignment="1">
      <alignment horizontal="right" indent="2"/>
    </xf>
    <xf numFmtId="0" fontId="49" fillId="0" borderId="1" xfId="0" applyFont="1" applyFill="1" applyBorder="1" applyAlignment="1">
      <alignment horizontal="right" indent="2"/>
    </xf>
    <xf numFmtId="0" fontId="49" fillId="0" borderId="10" xfId="0" applyFont="1" applyFill="1" applyBorder="1" applyAlignment="1">
      <alignment horizontal="right" indent="2"/>
    </xf>
    <xf numFmtId="0" fontId="7" fillId="0" borderId="5" xfId="0" applyFont="1" applyFill="1" applyBorder="1" applyAlignment="1">
      <alignment horizontal="center" vertical="center"/>
    </xf>
    <xf numFmtId="0" fontId="7" fillId="0" borderId="13"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7" xfId="0" applyFont="1" applyFill="1" applyBorder="1" applyAlignment="1">
      <alignment horizontal="left" wrapText="1"/>
    </xf>
    <xf numFmtId="0" fontId="7" fillId="0" borderId="0" xfId="0" applyFont="1" applyFill="1" applyBorder="1" applyAlignment="1">
      <alignment horizontal="left" wrapText="1"/>
    </xf>
    <xf numFmtId="0" fontId="7" fillId="0" borderId="8" xfId="0" applyFont="1" applyFill="1" applyBorder="1" applyAlignment="1">
      <alignment horizontal="left" wrapText="1"/>
    </xf>
    <xf numFmtId="14" fontId="2" fillId="0" borderId="11" xfId="0" applyNumberFormat="1" applyFont="1" applyFill="1" applyBorder="1" applyAlignment="1">
      <alignment horizontal="center"/>
    </xf>
    <xf numFmtId="14" fontId="2" fillId="0" borderId="3" xfId="0" applyNumberFormat="1" applyFont="1" applyFill="1" applyBorder="1" applyAlignment="1">
      <alignment horizontal="center"/>
    </xf>
    <xf numFmtId="14" fontId="2" fillId="0" borderId="12" xfId="0" applyNumberFormat="1" applyFont="1" applyFill="1" applyBorder="1" applyAlignment="1">
      <alignment horizontal="center"/>
    </xf>
    <xf numFmtId="49" fontId="2" fillId="0" borderId="11" xfId="0" applyNumberFormat="1" applyFont="1" applyFill="1" applyBorder="1" applyAlignment="1">
      <alignment horizontal="center"/>
    </xf>
    <xf numFmtId="49" fontId="2" fillId="0" borderId="3" xfId="0" applyNumberFormat="1" applyFont="1" applyFill="1" applyBorder="1" applyAlignment="1">
      <alignment horizontal="center"/>
    </xf>
    <xf numFmtId="49" fontId="2" fillId="0" borderId="12" xfId="0" applyNumberFormat="1" applyFont="1" applyFill="1" applyBorder="1" applyAlignment="1">
      <alignment horizontal="center"/>
    </xf>
    <xf numFmtId="0" fontId="72" fillId="0" borderId="9" xfId="0" applyFont="1" applyFill="1" applyBorder="1" applyAlignment="1">
      <alignment horizontal="center"/>
    </xf>
    <xf numFmtId="0" fontId="72" fillId="0" borderId="1" xfId="0" applyFont="1" applyFill="1" applyBorder="1" applyAlignment="1">
      <alignment horizontal="center"/>
    </xf>
    <xf numFmtId="0" fontId="72" fillId="0" borderId="10" xfId="0" applyFont="1" applyFill="1" applyBorder="1" applyAlignment="1">
      <alignment horizontal="center"/>
    </xf>
    <xf numFmtId="0" fontId="51" fillId="0" borderId="13" xfId="0" applyFont="1" applyFill="1" applyBorder="1" applyAlignment="1">
      <alignment horizontal="center" wrapText="1"/>
    </xf>
    <xf numFmtId="0" fontId="51" fillId="0" borderId="0" xfId="0" applyFont="1" applyFill="1" applyAlignment="1">
      <alignment horizontal="center" wrapText="1"/>
    </xf>
    <xf numFmtId="0" fontId="2" fillId="0" borderId="13"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21" xfId="0" applyFont="1" applyFill="1" applyBorder="1" applyAlignment="1">
      <alignment horizontal="left" wrapText="1"/>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19" xfId="0" applyFont="1" applyFill="1" applyBorder="1" applyAlignment="1">
      <alignment horizontal="center" vertical="center"/>
    </xf>
    <xf numFmtId="0" fontId="7" fillId="0" borderId="34" xfId="0" applyFont="1" applyFill="1" applyBorder="1" applyAlignment="1">
      <alignment horizontal="center" wrapText="1"/>
    </xf>
    <xf numFmtId="0" fontId="7" fillId="0" borderId="1" xfId="0" applyFont="1" applyFill="1" applyBorder="1" applyAlignment="1">
      <alignment horizontal="center" wrapText="1"/>
    </xf>
    <xf numFmtId="0" fontId="7" fillId="0" borderId="26" xfId="0" applyFont="1" applyFill="1" applyBorder="1" applyAlignment="1">
      <alignment horizontal="center" wrapText="1"/>
    </xf>
    <xf numFmtId="14" fontId="9" fillId="13" borderId="24" xfId="1" applyNumberFormat="1" applyFont="1" applyFill="1" applyBorder="1" applyAlignment="1">
      <alignment horizontal="center"/>
    </xf>
    <xf numFmtId="14" fontId="9" fillId="13" borderId="0" xfId="1" applyNumberFormat="1" applyFont="1" applyFill="1" applyBorder="1" applyAlignment="1">
      <alignment horizontal="center"/>
    </xf>
    <xf numFmtId="14" fontId="9" fillId="13" borderId="25" xfId="1" applyNumberFormat="1" applyFont="1" applyFill="1" applyBorder="1" applyAlignment="1">
      <alignment horizontal="center"/>
    </xf>
    <xf numFmtId="0" fontId="49" fillId="0" borderId="20" xfId="0" applyFont="1" applyFill="1" applyBorder="1" applyAlignment="1">
      <alignment horizontal="right"/>
    </xf>
    <xf numFmtId="0" fontId="49" fillId="0" borderId="21" xfId="0" applyFont="1" applyFill="1" applyBorder="1" applyAlignment="1">
      <alignment horizontal="right"/>
    </xf>
    <xf numFmtId="0" fontId="49" fillId="0" borderId="22" xfId="0" applyFont="1" applyFill="1" applyBorder="1" applyAlignment="1">
      <alignment horizontal="right"/>
    </xf>
    <xf numFmtId="0" fontId="58" fillId="11" borderId="0" xfId="1" applyFont="1" applyFill="1" applyBorder="1" applyAlignment="1">
      <alignment horizontal="center"/>
    </xf>
    <xf numFmtId="0" fontId="58" fillId="11" borderId="25" xfId="1" applyFont="1" applyFill="1" applyBorder="1" applyAlignment="1">
      <alignment horizontal="center"/>
    </xf>
    <xf numFmtId="49" fontId="58" fillId="11" borderId="0" xfId="1" applyNumberFormat="1" applyFont="1" applyFill="1" applyBorder="1" applyAlignment="1">
      <alignment horizontal="center"/>
    </xf>
    <xf numFmtId="49" fontId="58" fillId="11" borderId="25" xfId="1" applyNumberFormat="1" applyFont="1" applyFill="1" applyBorder="1" applyAlignment="1">
      <alignment horizontal="center"/>
    </xf>
    <xf numFmtId="14" fontId="58" fillId="11" borderId="0" xfId="1" applyNumberFormat="1" applyFont="1" applyFill="1" applyBorder="1" applyAlignment="1">
      <alignment horizontal="center"/>
    </xf>
    <xf numFmtId="14" fontId="58" fillId="11" borderId="25" xfId="1" applyNumberFormat="1" applyFont="1" applyFill="1" applyBorder="1" applyAlignment="1">
      <alignment horizontal="center"/>
    </xf>
    <xf numFmtId="0" fontId="130" fillId="0" borderId="20" xfId="3" applyFont="1" applyBorder="1" applyAlignment="1">
      <alignment horizontal="center"/>
    </xf>
    <xf numFmtId="0" fontId="130" fillId="0" borderId="21" xfId="3" applyFont="1" applyBorder="1" applyAlignment="1">
      <alignment horizontal="center"/>
    </xf>
    <xf numFmtId="0" fontId="130" fillId="0" borderId="22" xfId="3" applyFont="1" applyBorder="1" applyAlignment="1">
      <alignment horizontal="center"/>
    </xf>
    <xf numFmtId="0" fontId="63" fillId="0" borderId="0" xfId="1" applyFont="1" applyAlignment="1">
      <alignment horizontal="center" vertical="center"/>
    </xf>
    <xf numFmtId="0" fontId="61" fillId="10" borderId="0" xfId="1" applyFont="1" applyFill="1" applyAlignment="1">
      <alignment horizontal="center" vertical="center"/>
    </xf>
    <xf numFmtId="14" fontId="61" fillId="12" borderId="0" xfId="1" applyNumberFormat="1" applyFont="1" applyFill="1" applyBorder="1" applyAlignment="1">
      <alignment horizontal="center"/>
    </xf>
    <xf numFmtId="0" fontId="58" fillId="14" borderId="0" xfId="1" applyFont="1" applyFill="1" applyBorder="1" applyAlignment="1">
      <alignment horizontal="center"/>
    </xf>
    <xf numFmtId="14" fontId="58" fillId="14" borderId="0" xfId="1" applyNumberFormat="1" applyFont="1" applyFill="1" applyBorder="1" applyAlignment="1">
      <alignment horizontal="center"/>
    </xf>
    <xf numFmtId="0" fontId="2" fillId="0" borderId="0" xfId="0" applyFont="1" applyFill="1" applyAlignment="1">
      <alignment horizontal="left" wrapText="1" indent="1"/>
    </xf>
    <xf numFmtId="0" fontId="7" fillId="0" borderId="0" xfId="0" applyFont="1" applyAlignment="1">
      <alignment horizontal="center" vertical="center"/>
    </xf>
    <xf numFmtId="0" fontId="23" fillId="0" borderId="0" xfId="0" applyFont="1" applyBorder="1" applyAlignment="1">
      <alignment horizontal="left" vertical="center" wrapText="1"/>
    </xf>
  </cellXfs>
  <cellStyles count="5">
    <cellStyle name="Normal" xfId="0" builtinId="0"/>
    <cellStyle name="Normal 2" xfId="1"/>
    <cellStyle name="Normal 2 2" xfId="2"/>
    <cellStyle name="Normal 3" xfId="3"/>
    <cellStyle name="Percent" xfId="4" builtinId="5"/>
  </cellStyles>
  <dxfs count="1">
    <dxf>
      <font>
        <condense val="0"/>
        <extend val="0"/>
        <color indexed="12"/>
      </font>
      <fill>
        <patternFill>
          <bgColor indexed="9"/>
        </patternFill>
      </fill>
    </dxf>
  </dxfs>
  <tableStyles count="0" defaultTableStyle="TableStyleMedium9" defaultPivotStyle="PivotStyleLight16"/>
  <colors>
    <mruColors>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icrosoft/Desktop/2017_ITR3_PR1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tilmb21.indiatimes.com/service/home/~/Final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evelopment/e-Filing/ITR%203/AY%202017-18/Test/27-03-2017/2017_ITR2_ZZ.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me"/>
      <sheetName val="PART A - General"/>
      <sheetName val="Nature Of Business"/>
      <sheetName val="Part A - BS"/>
      <sheetName val="Profit and Loss"/>
      <sheetName val="Part A - OI"/>
      <sheetName val="Quantitative Details"/>
      <sheetName val="Part B - TI TTI"/>
      <sheetName val="Sheet1"/>
      <sheetName val="ITold"/>
      <sheetName val="Tax Calculated"/>
      <sheetName val="IT"/>
      <sheetName val="TDS"/>
      <sheetName val="Schedule S"/>
      <sheetName val="House Property"/>
      <sheetName val="BP"/>
      <sheetName val="DPM - DOA"/>
      <sheetName val="DEP_DCG"/>
      <sheetName val="ESR"/>
      <sheetName val="CG"/>
      <sheetName val="OS"/>
      <sheetName val="CYLA - BFLA"/>
      <sheetName val="CFL"/>
      <sheetName val="Unabsorbed Depreciation"/>
      <sheetName val="ICDS"/>
      <sheetName val="10A"/>
      <sheetName val="80_"/>
      <sheetName val="VI-A"/>
      <sheetName val="80G"/>
      <sheetName val="SPI - SI - IF"/>
      <sheetName val="AMT"/>
      <sheetName val="AMTC"/>
      <sheetName val="EI"/>
      <sheetName val="FSI1"/>
      <sheetName val="PTI"/>
      <sheetName val="FSI"/>
      <sheetName val="TR_FA"/>
      <sheetName val="Sch 5A"/>
      <sheetName val="AL"/>
      <sheetName val="OLDAL"/>
      <sheetName val="Temporary Values"/>
      <sheetName val="DropDownValues"/>
      <sheetName val="Pre XML"/>
      <sheetName val="BA"/>
      <sheetName val="Instructions"/>
    </sheetNames>
    <sheetDataSet>
      <sheetData sheetId="0"/>
      <sheetData sheetId="1">
        <row r="8">
          <cell r="AJ8" t="str">
            <v>(Select)</v>
          </cell>
        </row>
        <row r="18">
          <cell r="AC18" t="str">
            <v>(Select)</v>
          </cell>
        </row>
        <row r="23">
          <cell r="AN23" t="str">
            <v>(Select)</v>
          </cell>
        </row>
        <row r="36">
          <cell r="AM36" t="str">
            <v>(Select)</v>
          </cell>
        </row>
        <row r="45">
          <cell r="N45" t="str">
            <v>(Select)</v>
          </cell>
        </row>
        <row r="49">
          <cell r="D49" t="str">
            <v>(Select)</v>
          </cell>
        </row>
        <row r="50">
          <cell r="D50" t="str">
            <v>(Select)</v>
          </cell>
        </row>
        <row r="51">
          <cell r="D51" t="str">
            <v>(Select)</v>
          </cell>
        </row>
        <row r="52">
          <cell r="D52" t="str">
            <v>(Select)</v>
          </cell>
        </row>
        <row r="53">
          <cell r="D53" t="str">
            <v>(Select)</v>
          </cell>
        </row>
        <row r="54">
          <cell r="D54" t="str">
            <v>(Select)</v>
          </cell>
        </row>
        <row r="55">
          <cell r="D55" t="str">
            <v>(Select)</v>
          </cell>
        </row>
      </sheetData>
      <sheetData sheetId="2">
        <row r="3">
          <cell r="C3" t="str">
            <v>(Select)</v>
          </cell>
        </row>
        <row r="4">
          <cell r="C4" t="str">
            <v>(Select)</v>
          </cell>
        </row>
        <row r="5">
          <cell r="C5" t="str">
            <v>(Select)</v>
          </cell>
        </row>
      </sheetData>
      <sheetData sheetId="3">
        <row r="63">
          <cell r="J63">
            <v>0</v>
          </cell>
        </row>
        <row r="77">
          <cell r="J77">
            <v>0</v>
          </cell>
        </row>
      </sheetData>
      <sheetData sheetId="4"/>
      <sheetData sheetId="5">
        <row r="35">
          <cell r="J35">
            <v>0</v>
          </cell>
        </row>
        <row r="46">
          <cell r="J46">
            <v>0</v>
          </cell>
        </row>
        <row r="57">
          <cell r="J57">
            <v>0</v>
          </cell>
        </row>
        <row r="65">
          <cell r="J65">
            <v>0</v>
          </cell>
        </row>
        <row r="74">
          <cell r="J74">
            <v>0</v>
          </cell>
        </row>
        <row r="83">
          <cell r="J83">
            <v>0</v>
          </cell>
        </row>
      </sheetData>
      <sheetData sheetId="6"/>
      <sheetData sheetId="7">
        <row r="2">
          <cell r="J2">
            <v>0</v>
          </cell>
        </row>
        <row r="3">
          <cell r="J3">
            <v>0</v>
          </cell>
        </row>
        <row r="7">
          <cell r="H7">
            <v>0</v>
          </cell>
        </row>
        <row r="9">
          <cell r="J9">
            <v>0</v>
          </cell>
        </row>
        <row r="15">
          <cell r="H15">
            <v>0</v>
          </cell>
        </row>
        <row r="19">
          <cell r="H19">
            <v>0</v>
          </cell>
        </row>
        <row r="20">
          <cell r="J20">
            <v>0</v>
          </cell>
        </row>
        <row r="25">
          <cell r="J25">
            <v>0</v>
          </cell>
        </row>
        <row r="26">
          <cell r="J26">
            <v>0</v>
          </cell>
        </row>
        <row r="27">
          <cell r="J27">
            <v>0</v>
          </cell>
        </row>
        <row r="28">
          <cell r="J28">
            <v>0</v>
          </cell>
        </row>
        <row r="29">
          <cell r="J29">
            <v>0</v>
          </cell>
        </row>
        <row r="30">
          <cell r="J30">
            <v>0</v>
          </cell>
        </row>
        <row r="31">
          <cell r="J31">
            <v>0</v>
          </cell>
        </row>
        <row r="32">
          <cell r="J32">
            <v>0</v>
          </cell>
        </row>
        <row r="34">
          <cell r="H34">
            <v>0</v>
          </cell>
        </row>
        <row r="35">
          <cell r="H35">
            <v>0</v>
          </cell>
        </row>
        <row r="36">
          <cell r="J36">
            <v>0</v>
          </cell>
        </row>
        <row r="37">
          <cell r="J37">
            <v>0</v>
          </cell>
        </row>
        <row r="38">
          <cell r="J38">
            <v>0</v>
          </cell>
        </row>
        <row r="39">
          <cell r="J39">
            <v>0</v>
          </cell>
        </row>
        <row r="40">
          <cell r="J40">
            <v>0</v>
          </cell>
          <cell r="Q40">
            <v>0</v>
          </cell>
        </row>
        <row r="44">
          <cell r="J44">
            <v>0</v>
          </cell>
        </row>
        <row r="45">
          <cell r="J45">
            <v>0</v>
          </cell>
        </row>
        <row r="46">
          <cell r="J46">
            <v>0</v>
          </cell>
          <cell r="Q46">
            <v>0</v>
          </cell>
        </row>
        <row r="47">
          <cell r="J47">
            <v>0</v>
          </cell>
          <cell r="Q47">
            <v>1850000</v>
          </cell>
        </row>
        <row r="48">
          <cell r="S48" t="str">
            <v>0</v>
          </cell>
        </row>
        <row r="50">
          <cell r="H50">
            <v>0</v>
          </cell>
          <cell r="Q50">
            <v>0</v>
          </cell>
        </row>
        <row r="51">
          <cell r="H51">
            <v>0</v>
          </cell>
        </row>
        <row r="52">
          <cell r="J52">
            <v>0</v>
          </cell>
        </row>
        <row r="56">
          <cell r="J56">
            <v>0</v>
          </cell>
        </row>
        <row r="57">
          <cell r="J57">
            <v>0</v>
          </cell>
          <cell r="Q57">
            <v>-10000000</v>
          </cell>
        </row>
        <row r="59">
          <cell r="H59">
            <v>0</v>
          </cell>
        </row>
        <row r="60">
          <cell r="H60">
            <v>0</v>
          </cell>
        </row>
        <row r="61">
          <cell r="J61">
            <v>0</v>
          </cell>
        </row>
        <row r="62">
          <cell r="J62">
            <v>0</v>
          </cell>
          <cell r="Q62">
            <v>8150000</v>
          </cell>
        </row>
        <row r="63">
          <cell r="J63">
            <v>0</v>
          </cell>
        </row>
        <row r="64">
          <cell r="J64">
            <v>0</v>
          </cell>
          <cell r="Q64">
            <v>0</v>
          </cell>
        </row>
        <row r="65">
          <cell r="J65">
            <v>0</v>
          </cell>
        </row>
        <row r="66">
          <cell r="J66">
            <v>0</v>
          </cell>
        </row>
        <row r="71">
          <cell r="J71">
            <v>0</v>
          </cell>
        </row>
        <row r="72">
          <cell r="J72">
            <v>0</v>
          </cell>
          <cell r="Q72">
            <v>0</v>
          </cell>
        </row>
        <row r="74">
          <cell r="Q74">
            <v>0</v>
          </cell>
        </row>
        <row r="76">
          <cell r="Q76">
            <v>0</v>
          </cell>
        </row>
        <row r="77">
          <cell r="J77">
            <v>0</v>
          </cell>
        </row>
        <row r="78">
          <cell r="J78">
            <v>0</v>
          </cell>
          <cell r="Q78">
            <v>0</v>
          </cell>
        </row>
        <row r="80">
          <cell r="H80">
            <v>0</v>
          </cell>
          <cell r="Q80">
            <v>0</v>
          </cell>
        </row>
        <row r="81">
          <cell r="H81">
            <v>0</v>
          </cell>
        </row>
        <row r="82">
          <cell r="H82">
            <v>0</v>
          </cell>
        </row>
        <row r="84">
          <cell r="J84">
            <v>0</v>
          </cell>
        </row>
        <row r="85">
          <cell r="J85">
            <v>0</v>
          </cell>
        </row>
      </sheetData>
      <sheetData sheetId="8">
        <row r="8">
          <cell r="B8" t="b">
            <v>1</v>
          </cell>
          <cell r="D8">
            <v>0</v>
          </cell>
          <cell r="E8" t="b">
            <v>0</v>
          </cell>
          <cell r="F8" t="b">
            <v>1</v>
          </cell>
        </row>
      </sheetData>
      <sheetData sheetId="9"/>
      <sheetData sheetId="10">
        <row r="3">
          <cell r="B3">
            <v>0</v>
          </cell>
          <cell r="D3">
            <v>0</v>
          </cell>
        </row>
        <row r="4">
          <cell r="B4">
            <v>0</v>
          </cell>
        </row>
        <row r="6">
          <cell r="D6">
            <v>0</v>
          </cell>
        </row>
        <row r="7">
          <cell r="B7">
            <v>42743</v>
          </cell>
          <cell r="D7">
            <v>0</v>
          </cell>
        </row>
        <row r="8">
          <cell r="B8">
            <v>0</v>
          </cell>
          <cell r="D8">
            <v>0</v>
          </cell>
        </row>
        <row r="9">
          <cell r="B9" t="str">
            <v>(S</v>
          </cell>
          <cell r="D9">
            <v>0</v>
          </cell>
        </row>
        <row r="10">
          <cell r="B10">
            <v>43100</v>
          </cell>
        </row>
        <row r="12">
          <cell r="B12">
            <v>43100</v>
          </cell>
        </row>
        <row r="13">
          <cell r="E13">
            <v>5</v>
          </cell>
        </row>
        <row r="15">
          <cell r="B15">
            <v>0</v>
          </cell>
        </row>
        <row r="20">
          <cell r="B20" t="str">
            <v>(</v>
          </cell>
        </row>
        <row r="21">
          <cell r="B21" t="str">
            <v>(Se</v>
          </cell>
        </row>
        <row r="23">
          <cell r="B23">
            <v>0</v>
          </cell>
        </row>
        <row r="24">
          <cell r="B24" t="str">
            <v/>
          </cell>
        </row>
        <row r="33">
          <cell r="B33">
            <v>0</v>
          </cell>
        </row>
        <row r="68">
          <cell r="E68" t="b">
            <v>0</v>
          </cell>
        </row>
        <row r="99">
          <cell r="B99" t="b">
            <v>0</v>
          </cell>
        </row>
        <row r="100">
          <cell r="B100">
            <v>0</v>
          </cell>
        </row>
        <row r="108">
          <cell r="B108">
            <v>0</v>
          </cell>
        </row>
        <row r="114">
          <cell r="B114">
            <v>0</v>
          </cell>
        </row>
        <row r="115">
          <cell r="B115">
            <v>1</v>
          </cell>
        </row>
        <row r="185">
          <cell r="R185">
            <v>0</v>
          </cell>
        </row>
        <row r="205">
          <cell r="G205">
            <v>0</v>
          </cell>
        </row>
        <row r="206">
          <cell r="G206">
            <v>0</v>
          </cell>
        </row>
        <row r="220">
          <cell r="H220">
            <v>0</v>
          </cell>
        </row>
      </sheetData>
      <sheetData sheetId="11">
        <row r="3">
          <cell r="R3" t="b">
            <v>0</v>
          </cell>
          <cell r="T3">
            <v>0</v>
          </cell>
          <cell r="X3">
            <v>0</v>
          </cell>
        </row>
        <row r="5">
          <cell r="R5" t="e">
            <v>#VALUE!</v>
          </cell>
          <cell r="S5" t="e">
            <v>#VALUE!</v>
          </cell>
          <cell r="T5" t="e">
            <v>#VALUE!</v>
          </cell>
          <cell r="U5" t="e">
            <v>#VALUE!</v>
          </cell>
          <cell r="X5" t="e">
            <v>#VALUE!</v>
          </cell>
        </row>
        <row r="6">
          <cell r="R6" t="e">
            <v>#VALUE!</v>
          </cell>
          <cell r="S6" t="e">
            <v>#VALUE!</v>
          </cell>
          <cell r="T6" t="e">
            <v>#VALUE!</v>
          </cell>
          <cell r="U6" t="e">
            <v>#VALUE!</v>
          </cell>
          <cell r="X6" t="e">
            <v>#VALUE!</v>
          </cell>
        </row>
        <row r="7">
          <cell r="R7" t="e">
            <v>#VALUE!</v>
          </cell>
          <cell r="S7" t="e">
            <v>#VALUE!</v>
          </cell>
          <cell r="T7" t="e">
            <v>#VALUE!</v>
          </cell>
          <cell r="U7" t="e">
            <v>#VALUE!</v>
          </cell>
          <cell r="X7" t="e">
            <v>#VALUE!</v>
          </cell>
        </row>
        <row r="8">
          <cell r="R8" t="e">
            <v>#VALUE!</v>
          </cell>
          <cell r="S8" t="e">
            <v>#VALUE!</v>
          </cell>
          <cell r="T8" t="e">
            <v>#VALUE!</v>
          </cell>
          <cell r="U8" t="e">
            <v>#VALUE!</v>
          </cell>
          <cell r="X8" t="e">
            <v>#VALUE!</v>
          </cell>
        </row>
        <row r="13">
          <cell r="T13">
            <v>0</v>
          </cell>
          <cell r="U13">
            <v>0</v>
          </cell>
        </row>
        <row r="14">
          <cell r="T14">
            <v>0</v>
          </cell>
          <cell r="U14">
            <v>0</v>
          </cell>
        </row>
        <row r="15">
          <cell r="T15">
            <v>0</v>
          </cell>
          <cell r="U15">
            <v>0</v>
          </cell>
        </row>
        <row r="16">
          <cell r="T16">
            <v>0</v>
          </cell>
          <cell r="U16">
            <v>0</v>
          </cell>
        </row>
        <row r="17">
          <cell r="T17">
            <v>0</v>
          </cell>
          <cell r="U17">
            <v>0</v>
          </cell>
        </row>
        <row r="18">
          <cell r="T18">
            <v>0</v>
          </cell>
          <cell r="U18">
            <v>0</v>
          </cell>
        </row>
        <row r="19">
          <cell r="T19">
            <v>0</v>
          </cell>
          <cell r="U19">
            <v>0</v>
          </cell>
        </row>
        <row r="20">
          <cell r="S20">
            <v>0</v>
          </cell>
          <cell r="T20">
            <v>0</v>
          </cell>
          <cell r="U20">
            <v>0</v>
          </cell>
        </row>
        <row r="21">
          <cell r="S21">
            <v>0</v>
          </cell>
          <cell r="T21">
            <v>0</v>
          </cell>
          <cell r="U21">
            <v>0</v>
          </cell>
        </row>
        <row r="22">
          <cell r="S22">
            <v>0</v>
          </cell>
          <cell r="T22">
            <v>0</v>
          </cell>
          <cell r="U22">
            <v>0</v>
          </cell>
        </row>
        <row r="23">
          <cell r="S23">
            <v>0</v>
          </cell>
          <cell r="T23">
            <v>0</v>
          </cell>
          <cell r="U23">
            <v>0</v>
          </cell>
        </row>
        <row r="24">
          <cell r="P24">
            <v>0</v>
          </cell>
          <cell r="R24">
            <v>0</v>
          </cell>
          <cell r="S24">
            <v>0</v>
          </cell>
          <cell r="T24">
            <v>0</v>
          </cell>
          <cell r="U24">
            <v>0</v>
          </cell>
        </row>
      </sheetData>
      <sheetData sheetId="12"/>
      <sheetData sheetId="13">
        <row r="16">
          <cell r="J16">
            <v>0</v>
          </cell>
        </row>
      </sheetData>
      <sheetData sheetId="14">
        <row r="57">
          <cell r="I57">
            <v>0</v>
          </cell>
        </row>
      </sheetData>
      <sheetData sheetId="15">
        <row r="3">
          <cell r="I3">
            <v>0</v>
          </cell>
        </row>
        <row r="32">
          <cell r="I32">
            <v>0</v>
          </cell>
        </row>
        <row r="33">
          <cell r="I33">
            <v>0</v>
          </cell>
        </row>
        <row r="37">
          <cell r="I37">
            <v>0</v>
          </cell>
        </row>
        <row r="46">
          <cell r="G46">
            <v>0</v>
          </cell>
        </row>
        <row r="71">
          <cell r="I71">
            <v>0</v>
          </cell>
        </row>
        <row r="84">
          <cell r="I84">
            <v>0</v>
          </cell>
        </row>
        <row r="93">
          <cell r="I93">
            <v>0</v>
          </cell>
        </row>
        <row r="95">
          <cell r="I95">
            <v>0</v>
          </cell>
        </row>
        <row r="98">
          <cell r="I98">
            <v>0</v>
          </cell>
        </row>
        <row r="100">
          <cell r="I100">
            <v>0</v>
          </cell>
        </row>
        <row r="103">
          <cell r="I103">
            <v>0</v>
          </cell>
        </row>
        <row r="104">
          <cell r="I104">
            <v>0</v>
          </cell>
        </row>
        <row r="107">
          <cell r="I107">
            <v>0</v>
          </cell>
        </row>
        <row r="116">
          <cell r="N116">
            <v>0</v>
          </cell>
        </row>
        <row r="117">
          <cell r="G117">
            <v>0</v>
          </cell>
          <cell r="N117">
            <v>0</v>
          </cell>
        </row>
        <row r="118">
          <cell r="E118">
            <v>0</v>
          </cell>
          <cell r="G118">
            <v>0</v>
          </cell>
          <cell r="I118">
            <v>0</v>
          </cell>
        </row>
        <row r="119">
          <cell r="E119">
            <v>0</v>
          </cell>
          <cell r="G119">
            <v>0</v>
          </cell>
          <cell r="I119">
            <v>0</v>
          </cell>
        </row>
        <row r="120">
          <cell r="G120">
            <v>0</v>
          </cell>
        </row>
      </sheetData>
      <sheetData sheetId="16">
        <row r="3">
          <cell r="D3">
            <v>15</v>
          </cell>
          <cell r="E3">
            <v>30</v>
          </cell>
          <cell r="F3">
            <v>40</v>
          </cell>
          <cell r="G3">
            <v>50</v>
          </cell>
          <cell r="H3">
            <v>60</v>
          </cell>
          <cell r="I3">
            <v>80</v>
          </cell>
          <cell r="J3">
            <v>100</v>
          </cell>
        </row>
        <row r="8">
          <cell r="D8">
            <v>0</v>
          </cell>
          <cell r="E8">
            <v>0</v>
          </cell>
          <cell r="F8">
            <v>0</v>
          </cell>
          <cell r="G8">
            <v>0</v>
          </cell>
          <cell r="H8">
            <v>0</v>
          </cell>
          <cell r="I8">
            <v>0</v>
          </cell>
          <cell r="J8">
            <v>0</v>
          </cell>
        </row>
        <row r="11">
          <cell r="D11">
            <v>0</v>
          </cell>
          <cell r="E11">
            <v>0</v>
          </cell>
          <cell r="F11">
            <v>0</v>
          </cell>
          <cell r="G11">
            <v>0</v>
          </cell>
          <cell r="H11">
            <v>0</v>
          </cell>
          <cell r="I11">
            <v>0</v>
          </cell>
          <cell r="J11">
            <v>0</v>
          </cell>
        </row>
        <row r="12">
          <cell r="D12">
            <v>0</v>
          </cell>
          <cell r="E12">
            <v>0</v>
          </cell>
          <cell r="F12">
            <v>0</v>
          </cell>
          <cell r="G12">
            <v>0</v>
          </cell>
          <cell r="H12">
            <v>0</v>
          </cell>
          <cell r="I12">
            <v>0</v>
          </cell>
          <cell r="J12">
            <v>0</v>
          </cell>
        </row>
        <row r="13">
          <cell r="D13">
            <v>0</v>
          </cell>
          <cell r="E13">
            <v>0</v>
          </cell>
          <cell r="F13">
            <v>0</v>
          </cell>
          <cell r="G13">
            <v>0</v>
          </cell>
          <cell r="H13">
            <v>0</v>
          </cell>
          <cell r="I13">
            <v>0</v>
          </cell>
          <cell r="J13">
            <v>0</v>
          </cell>
        </row>
        <row r="14">
          <cell r="D14">
            <v>0</v>
          </cell>
          <cell r="E14">
            <v>0</v>
          </cell>
        </row>
        <row r="15">
          <cell r="D15">
            <v>0</v>
          </cell>
          <cell r="E15">
            <v>0</v>
          </cell>
        </row>
        <row r="17">
          <cell r="D17">
            <v>0</v>
          </cell>
          <cell r="E17">
            <v>0</v>
          </cell>
          <cell r="F17">
            <v>0</v>
          </cell>
          <cell r="G17">
            <v>0</v>
          </cell>
          <cell r="H17">
            <v>0</v>
          </cell>
          <cell r="I17">
            <v>0</v>
          </cell>
          <cell r="J17">
            <v>0</v>
          </cell>
        </row>
        <row r="20">
          <cell r="D20">
            <v>0</v>
          </cell>
          <cell r="E20">
            <v>0</v>
          </cell>
          <cell r="F20">
            <v>0</v>
          </cell>
          <cell r="G20">
            <v>0</v>
          </cell>
          <cell r="H20">
            <v>0</v>
          </cell>
          <cell r="I20">
            <v>0</v>
          </cell>
          <cell r="J20">
            <v>0</v>
          </cell>
        </row>
        <row r="26">
          <cell r="D26">
            <v>5</v>
          </cell>
          <cell r="E26">
            <v>10</v>
          </cell>
          <cell r="F26">
            <v>100</v>
          </cell>
          <cell r="G26">
            <v>10</v>
          </cell>
          <cell r="H26">
            <v>25</v>
          </cell>
          <cell r="I26">
            <v>20</v>
          </cell>
        </row>
        <row r="31">
          <cell r="D31">
            <v>0</v>
          </cell>
          <cell r="E31">
            <v>0</v>
          </cell>
          <cell r="F31">
            <v>0</v>
          </cell>
          <cell r="G31">
            <v>0</v>
          </cell>
          <cell r="H31">
            <v>0</v>
          </cell>
          <cell r="I31">
            <v>0</v>
          </cell>
        </row>
        <row r="34">
          <cell r="D34">
            <v>0</v>
          </cell>
          <cell r="E34">
            <v>0</v>
          </cell>
          <cell r="F34">
            <v>0</v>
          </cell>
          <cell r="G34">
            <v>0</v>
          </cell>
          <cell r="H34">
            <v>0</v>
          </cell>
          <cell r="I34">
            <v>0</v>
          </cell>
        </row>
        <row r="35">
          <cell r="D35">
            <v>0</v>
          </cell>
          <cell r="E35">
            <v>0</v>
          </cell>
          <cell r="F35">
            <v>0</v>
          </cell>
          <cell r="G35">
            <v>0</v>
          </cell>
          <cell r="H35">
            <v>0</v>
          </cell>
          <cell r="I35">
            <v>0</v>
          </cell>
        </row>
        <row r="36">
          <cell r="D36">
            <v>0</v>
          </cell>
          <cell r="E36">
            <v>0</v>
          </cell>
          <cell r="F36">
            <v>0</v>
          </cell>
          <cell r="G36">
            <v>0</v>
          </cell>
          <cell r="H36">
            <v>0</v>
          </cell>
          <cell r="I36">
            <v>0</v>
          </cell>
        </row>
        <row r="39">
          <cell r="D39">
            <v>0</v>
          </cell>
          <cell r="E39">
            <v>0</v>
          </cell>
          <cell r="F39">
            <v>0</v>
          </cell>
          <cell r="G39">
            <v>0</v>
          </cell>
          <cell r="H39">
            <v>0</v>
          </cell>
          <cell r="I39">
            <v>0</v>
          </cell>
        </row>
        <row r="42">
          <cell r="D42">
            <v>0</v>
          </cell>
          <cell r="E42">
            <v>0</v>
          </cell>
          <cell r="F42">
            <v>0</v>
          </cell>
          <cell r="G42">
            <v>0</v>
          </cell>
          <cell r="H42">
            <v>0</v>
          </cell>
          <cell r="I42">
            <v>0</v>
          </cell>
        </row>
      </sheetData>
      <sheetData sheetId="17">
        <row r="19">
          <cell r="H19">
            <v>0</v>
          </cell>
        </row>
        <row r="39">
          <cell r="H39">
            <v>0</v>
          </cell>
        </row>
      </sheetData>
      <sheetData sheetId="18">
        <row r="12">
          <cell r="E12">
            <v>0</v>
          </cell>
        </row>
      </sheetData>
      <sheetData sheetId="19">
        <row r="4">
          <cell r="T4">
            <v>0</v>
          </cell>
          <cell r="W4" t="str">
            <v>A1e</v>
          </cell>
          <cell r="X4">
            <v>0</v>
          </cell>
        </row>
        <row r="5">
          <cell r="T5">
            <v>0</v>
          </cell>
          <cell r="W5" t="str">
            <v>A2c</v>
          </cell>
          <cell r="X5">
            <v>0</v>
          </cell>
        </row>
        <row r="6">
          <cell r="T6">
            <v>0</v>
          </cell>
          <cell r="W6" t="str">
            <v>A3ie</v>
          </cell>
          <cell r="X6">
            <v>0</v>
          </cell>
        </row>
        <row r="7">
          <cell r="W7" t="str">
            <v>A3iie</v>
          </cell>
          <cell r="X7">
            <v>0</v>
          </cell>
        </row>
        <row r="8">
          <cell r="T8">
            <v>0</v>
          </cell>
          <cell r="W8" t="str">
            <v>A4a</v>
          </cell>
          <cell r="X8">
            <v>0</v>
          </cell>
        </row>
        <row r="9">
          <cell r="T9">
            <v>0</v>
          </cell>
          <cell r="W9" t="str">
            <v>A4b</v>
          </cell>
          <cell r="X9">
            <v>0</v>
          </cell>
        </row>
        <row r="10">
          <cell r="T10">
            <v>0</v>
          </cell>
          <cell r="W10" t="str">
            <v>A5e</v>
          </cell>
          <cell r="X10">
            <v>0</v>
          </cell>
        </row>
        <row r="11">
          <cell r="O11">
            <v>0</v>
          </cell>
          <cell r="W11" t="str">
            <v>A6g</v>
          </cell>
          <cell r="X11">
            <v>0</v>
          </cell>
        </row>
        <row r="12">
          <cell r="O12">
            <v>0</v>
          </cell>
          <cell r="W12" t="str">
            <v>A7</v>
          </cell>
          <cell r="X12">
            <v>0</v>
          </cell>
        </row>
        <row r="13">
          <cell r="T13">
            <v>0</v>
          </cell>
          <cell r="W13" t="str">
            <v>A8</v>
          </cell>
          <cell r="X13">
            <v>0</v>
          </cell>
        </row>
        <row r="14">
          <cell r="T14">
            <v>0</v>
          </cell>
        </row>
        <row r="15">
          <cell r="T15">
            <v>0</v>
          </cell>
        </row>
        <row r="16">
          <cell r="T16">
            <v>0</v>
          </cell>
        </row>
        <row r="17">
          <cell r="O17">
            <v>0</v>
          </cell>
        </row>
        <row r="18">
          <cell r="Q18">
            <v>0</v>
          </cell>
        </row>
        <row r="20">
          <cell r="T20">
            <v>0</v>
          </cell>
        </row>
        <row r="21">
          <cell r="T21">
            <v>0</v>
          </cell>
        </row>
        <row r="22">
          <cell r="Q22">
            <v>0</v>
          </cell>
        </row>
        <row r="24">
          <cell r="T24">
            <v>0</v>
          </cell>
        </row>
        <row r="26">
          <cell r="T26">
            <v>0</v>
          </cell>
        </row>
        <row r="27">
          <cell r="T27">
            <v>0</v>
          </cell>
        </row>
        <row r="28">
          <cell r="T28">
            <v>0</v>
          </cell>
        </row>
        <row r="29">
          <cell r="O29">
            <v>0</v>
          </cell>
        </row>
        <row r="31">
          <cell r="T31">
            <v>0</v>
          </cell>
        </row>
        <row r="32">
          <cell r="Q32">
            <v>0</v>
          </cell>
        </row>
        <row r="34">
          <cell r="T34">
            <v>0</v>
          </cell>
        </row>
        <row r="36">
          <cell r="T36">
            <v>0</v>
          </cell>
        </row>
        <row r="37">
          <cell r="T37">
            <v>0</v>
          </cell>
        </row>
        <row r="38">
          <cell r="T38">
            <v>0</v>
          </cell>
        </row>
        <row r="39">
          <cell r="O39">
            <v>0</v>
          </cell>
        </row>
        <row r="40">
          <cell r="O40">
            <v>0</v>
          </cell>
        </row>
        <row r="41">
          <cell r="T41">
            <v>0</v>
          </cell>
        </row>
        <row r="42">
          <cell r="Q42">
            <v>0</v>
          </cell>
        </row>
        <row r="44">
          <cell r="Q44">
            <v>0</v>
          </cell>
        </row>
        <row r="45">
          <cell r="Q45">
            <v>0</v>
          </cell>
        </row>
        <row r="55">
          <cell r="Q55">
            <v>0</v>
          </cell>
        </row>
        <row r="57">
          <cell r="T57">
            <v>0</v>
          </cell>
        </row>
        <row r="59">
          <cell r="T59">
            <v>0</v>
          </cell>
        </row>
        <row r="60">
          <cell r="T60">
            <v>0</v>
          </cell>
        </row>
        <row r="61">
          <cell r="T61">
            <v>0</v>
          </cell>
        </row>
        <row r="62">
          <cell r="O62">
            <v>0</v>
          </cell>
        </row>
        <row r="63">
          <cell r="O63">
            <v>0</v>
          </cell>
        </row>
        <row r="64">
          <cell r="T64">
            <v>0</v>
          </cell>
        </row>
        <row r="65">
          <cell r="O65">
            <v>0</v>
          </cell>
        </row>
        <row r="66">
          <cell r="T66">
            <v>0</v>
          </cell>
        </row>
        <row r="67">
          <cell r="T67">
            <v>0</v>
          </cell>
        </row>
        <row r="68">
          <cell r="T68">
            <v>0</v>
          </cell>
        </row>
        <row r="69">
          <cell r="O69">
            <v>0</v>
          </cell>
        </row>
        <row r="70">
          <cell r="Q70">
            <v>0</v>
          </cell>
        </row>
        <row r="79">
          <cell r="Q79">
            <v>0</v>
          </cell>
          <cell r="T79">
            <v>0</v>
          </cell>
        </row>
        <row r="80">
          <cell r="T80">
            <v>0</v>
          </cell>
        </row>
        <row r="83">
          <cell r="U83" t="e">
            <v>#VALUE!</v>
          </cell>
          <cell r="V83">
            <v>0</v>
          </cell>
          <cell r="Z83">
            <v>0</v>
          </cell>
          <cell r="AB83">
            <v>0</v>
          </cell>
          <cell r="AD83">
            <v>0</v>
          </cell>
          <cell r="AF83">
            <v>0</v>
          </cell>
          <cell r="AH83">
            <v>0</v>
          </cell>
        </row>
        <row r="84">
          <cell r="U84" t="e">
            <v>#VALUE!</v>
          </cell>
          <cell r="V84">
            <v>0</v>
          </cell>
          <cell r="Z84">
            <v>0</v>
          </cell>
          <cell r="AB84">
            <v>0</v>
          </cell>
          <cell r="AF84">
            <v>0</v>
          </cell>
          <cell r="AH84">
            <v>0</v>
          </cell>
        </row>
        <row r="86">
          <cell r="Q86">
            <v>0</v>
          </cell>
          <cell r="T86">
            <v>0</v>
          </cell>
        </row>
        <row r="94">
          <cell r="Q94">
            <v>0</v>
          </cell>
        </row>
        <row r="96">
          <cell r="V96" t="str">
            <v>B1e</v>
          </cell>
          <cell r="W96">
            <v>0</v>
          </cell>
        </row>
        <row r="97">
          <cell r="T97">
            <v>0</v>
          </cell>
          <cell r="V97" t="str">
            <v>B2e</v>
          </cell>
          <cell r="W97">
            <v>0</v>
          </cell>
        </row>
        <row r="98">
          <cell r="T98">
            <v>0</v>
          </cell>
          <cell r="V98" t="str">
            <v>B3e</v>
          </cell>
          <cell r="W98">
            <v>0</v>
          </cell>
        </row>
        <row r="99">
          <cell r="T99">
            <v>0</v>
          </cell>
          <cell r="V99" t="str">
            <v>Bi4e</v>
          </cell>
          <cell r="W99">
            <v>0</v>
          </cell>
        </row>
        <row r="100">
          <cell r="V100" t="str">
            <v>B4iie</v>
          </cell>
          <cell r="W100">
            <v>0</v>
          </cell>
        </row>
        <row r="101">
          <cell r="T101">
            <v>0</v>
          </cell>
          <cell r="V101" t="str">
            <v>B5c</v>
          </cell>
          <cell r="W101">
            <v>0</v>
          </cell>
        </row>
        <row r="102">
          <cell r="T102">
            <v>0</v>
          </cell>
          <cell r="V102" t="str">
            <v>B5c</v>
          </cell>
          <cell r="W102">
            <v>0</v>
          </cell>
        </row>
        <row r="103">
          <cell r="T103">
            <v>0</v>
          </cell>
          <cell r="V103" t="str">
            <v>B6ie</v>
          </cell>
          <cell r="W103">
            <v>0</v>
          </cell>
        </row>
        <row r="104">
          <cell r="O104">
            <v>0</v>
          </cell>
          <cell r="V104" t="str">
            <v>B6iie</v>
          </cell>
          <cell r="W104">
            <v>0</v>
          </cell>
        </row>
        <row r="105">
          <cell r="O105">
            <v>0</v>
          </cell>
          <cell r="V105" t="str">
            <v>B6iiie</v>
          </cell>
          <cell r="W105">
            <v>0</v>
          </cell>
        </row>
        <row r="106">
          <cell r="T106">
            <v>0</v>
          </cell>
          <cell r="V106" t="str">
            <v>B7c</v>
          </cell>
          <cell r="W106">
            <v>0</v>
          </cell>
        </row>
        <row r="107">
          <cell r="T107">
            <v>0</v>
          </cell>
          <cell r="V107" t="str">
            <v>B7f</v>
          </cell>
          <cell r="W107">
            <v>0</v>
          </cell>
        </row>
        <row r="108">
          <cell r="T108">
            <v>0</v>
          </cell>
          <cell r="V108" t="str">
            <v>B8e</v>
          </cell>
          <cell r="W108">
            <v>0</v>
          </cell>
        </row>
        <row r="109">
          <cell r="T109">
            <v>0</v>
          </cell>
          <cell r="V109" t="str">
            <v>B9</v>
          </cell>
          <cell r="W109">
            <v>0</v>
          </cell>
        </row>
        <row r="110">
          <cell r="T110">
            <v>0</v>
          </cell>
        </row>
        <row r="111">
          <cell r="T111">
            <v>0</v>
          </cell>
        </row>
        <row r="112">
          <cell r="T112">
            <v>0</v>
          </cell>
        </row>
        <row r="113">
          <cell r="T113">
            <v>0</v>
          </cell>
        </row>
        <row r="114">
          <cell r="T114">
            <v>0</v>
          </cell>
        </row>
        <row r="115">
          <cell r="O115">
            <v>0</v>
          </cell>
        </row>
        <row r="116">
          <cell r="Q116">
            <v>0</v>
          </cell>
        </row>
        <row r="118">
          <cell r="T118">
            <v>0</v>
          </cell>
        </row>
        <row r="119">
          <cell r="T119">
            <v>0</v>
          </cell>
        </row>
        <row r="120">
          <cell r="O120">
            <v>0</v>
          </cell>
        </row>
        <row r="121">
          <cell r="T121">
            <v>0</v>
          </cell>
        </row>
        <row r="122">
          <cell r="T122">
            <v>0</v>
          </cell>
        </row>
        <row r="123">
          <cell r="T123">
            <v>0</v>
          </cell>
        </row>
        <row r="124">
          <cell r="O124">
            <v>0</v>
          </cell>
        </row>
        <row r="125">
          <cell r="Q125">
            <v>0</v>
          </cell>
        </row>
        <row r="127">
          <cell r="T127">
            <v>0</v>
          </cell>
        </row>
        <row r="129">
          <cell r="T129">
            <v>0</v>
          </cell>
        </row>
        <row r="130">
          <cell r="T130">
            <v>0</v>
          </cell>
        </row>
        <row r="131">
          <cell r="T131">
            <v>0</v>
          </cell>
        </row>
        <row r="132">
          <cell r="O132">
            <v>0</v>
          </cell>
        </row>
        <row r="133">
          <cell r="O133">
            <v>0</v>
          </cell>
          <cell r="T133">
            <v>0</v>
          </cell>
        </row>
        <row r="134">
          <cell r="T134">
            <v>0</v>
          </cell>
        </row>
        <row r="135">
          <cell r="T135">
            <v>0</v>
          </cell>
        </row>
        <row r="136">
          <cell r="T136">
            <v>0</v>
          </cell>
        </row>
        <row r="137">
          <cell r="O137">
            <v>0</v>
          </cell>
        </row>
        <row r="138">
          <cell r="Q138">
            <v>0</v>
          </cell>
        </row>
        <row r="140">
          <cell r="T140">
            <v>0</v>
          </cell>
        </row>
        <row r="142">
          <cell r="T142">
            <v>0</v>
          </cell>
        </row>
        <row r="143">
          <cell r="T143">
            <v>0</v>
          </cell>
        </row>
        <row r="144">
          <cell r="T144">
            <v>0</v>
          </cell>
        </row>
        <row r="145">
          <cell r="O145">
            <v>0</v>
          </cell>
        </row>
        <row r="146">
          <cell r="O146">
            <v>0</v>
          </cell>
        </row>
        <row r="147">
          <cell r="T147">
            <v>0</v>
          </cell>
        </row>
        <row r="148">
          <cell r="T148">
            <v>0</v>
          </cell>
        </row>
        <row r="149">
          <cell r="T149">
            <v>0</v>
          </cell>
        </row>
        <row r="150">
          <cell r="O150">
            <v>0</v>
          </cell>
        </row>
        <row r="151">
          <cell r="Q151">
            <v>0</v>
          </cell>
        </row>
        <row r="153">
          <cell r="T153">
            <v>0</v>
          </cell>
        </row>
        <row r="155">
          <cell r="T155">
            <v>0</v>
          </cell>
        </row>
        <row r="156">
          <cell r="T156">
            <v>0</v>
          </cell>
        </row>
        <row r="157">
          <cell r="T157">
            <v>0</v>
          </cell>
        </row>
        <row r="158">
          <cell r="O158">
            <v>0</v>
          </cell>
        </row>
        <row r="159">
          <cell r="O159">
            <v>0</v>
          </cell>
        </row>
        <row r="160">
          <cell r="T160">
            <v>0</v>
          </cell>
        </row>
        <row r="161">
          <cell r="T161">
            <v>0</v>
          </cell>
        </row>
        <row r="162">
          <cell r="T162">
            <v>0</v>
          </cell>
        </row>
        <row r="163">
          <cell r="O163">
            <v>0</v>
          </cell>
        </row>
        <row r="164">
          <cell r="Q164">
            <v>0</v>
          </cell>
        </row>
        <row r="165">
          <cell r="T165">
            <v>0</v>
          </cell>
        </row>
        <row r="166">
          <cell r="O166">
            <v>0</v>
          </cell>
          <cell r="T166">
            <v>0</v>
          </cell>
        </row>
        <row r="167">
          <cell r="O167">
            <v>0</v>
          </cell>
          <cell r="T167">
            <v>0</v>
          </cell>
        </row>
        <row r="168">
          <cell r="O168">
            <v>0</v>
          </cell>
          <cell r="T168">
            <v>0</v>
          </cell>
        </row>
        <row r="169">
          <cell r="O169">
            <v>0</v>
          </cell>
          <cell r="T169">
            <v>0</v>
          </cell>
        </row>
        <row r="170">
          <cell r="O170">
            <v>0</v>
          </cell>
          <cell r="T170">
            <v>0</v>
          </cell>
        </row>
        <row r="171">
          <cell r="T171">
            <v>0</v>
          </cell>
        </row>
        <row r="172">
          <cell r="Q172">
            <v>0</v>
          </cell>
          <cell r="T172">
            <v>0</v>
          </cell>
        </row>
        <row r="173">
          <cell r="Q173">
            <v>0</v>
          </cell>
          <cell r="T173">
            <v>0</v>
          </cell>
        </row>
        <row r="174">
          <cell r="T174">
            <v>0</v>
          </cell>
        </row>
        <row r="175">
          <cell r="T175">
            <v>0</v>
          </cell>
        </row>
        <row r="176">
          <cell r="T176">
            <v>0</v>
          </cell>
        </row>
        <row r="177">
          <cell r="T177">
            <v>0</v>
          </cell>
        </row>
        <row r="178">
          <cell r="T178">
            <v>0</v>
          </cell>
        </row>
        <row r="179">
          <cell r="T179">
            <v>0</v>
          </cell>
        </row>
        <row r="180">
          <cell r="T180">
            <v>0</v>
          </cell>
        </row>
        <row r="181">
          <cell r="T181">
            <v>0</v>
          </cell>
        </row>
        <row r="182">
          <cell r="O182">
            <v>0</v>
          </cell>
          <cell r="T182">
            <v>0</v>
          </cell>
        </row>
        <row r="183">
          <cell r="O183">
            <v>0</v>
          </cell>
          <cell r="T183">
            <v>0</v>
          </cell>
        </row>
        <row r="184">
          <cell r="O184">
            <v>0</v>
          </cell>
          <cell r="T184">
            <v>0</v>
          </cell>
        </row>
        <row r="185">
          <cell r="T185">
            <v>0</v>
          </cell>
        </row>
        <row r="186">
          <cell r="Q186">
            <v>0</v>
          </cell>
          <cell r="T186">
            <v>0</v>
          </cell>
        </row>
        <row r="187">
          <cell r="T187">
            <v>0</v>
          </cell>
        </row>
        <row r="188">
          <cell r="T188">
            <v>0</v>
          </cell>
        </row>
        <row r="189">
          <cell r="T189">
            <v>0</v>
          </cell>
        </row>
        <row r="190">
          <cell r="T190">
            <v>0</v>
          </cell>
        </row>
        <row r="191">
          <cell r="T191">
            <v>0</v>
          </cell>
        </row>
        <row r="192">
          <cell r="T192">
            <v>0</v>
          </cell>
        </row>
        <row r="193">
          <cell r="T193">
            <v>0</v>
          </cell>
        </row>
        <row r="194">
          <cell r="T194">
            <v>0</v>
          </cell>
        </row>
        <row r="195">
          <cell r="O195">
            <v>0</v>
          </cell>
          <cell r="T195">
            <v>0</v>
          </cell>
        </row>
        <row r="196">
          <cell r="O196">
            <v>0</v>
          </cell>
          <cell r="T196">
            <v>0</v>
          </cell>
        </row>
        <row r="197">
          <cell r="O197">
            <v>0</v>
          </cell>
          <cell r="T197">
            <v>0</v>
          </cell>
        </row>
        <row r="198">
          <cell r="T198">
            <v>0</v>
          </cell>
        </row>
        <row r="199">
          <cell r="Q199">
            <v>0</v>
          </cell>
          <cell r="T199">
            <v>0</v>
          </cell>
        </row>
        <row r="200">
          <cell r="T200">
            <v>0</v>
          </cell>
        </row>
        <row r="201">
          <cell r="T201">
            <v>0</v>
          </cell>
        </row>
        <row r="202">
          <cell r="T202">
            <v>0</v>
          </cell>
        </row>
        <row r="203">
          <cell r="T203">
            <v>0</v>
          </cell>
        </row>
        <row r="204">
          <cell r="T204">
            <v>0</v>
          </cell>
        </row>
        <row r="205">
          <cell r="T205">
            <v>0</v>
          </cell>
        </row>
        <row r="206">
          <cell r="T206">
            <v>0</v>
          </cell>
        </row>
        <row r="207">
          <cell r="T207">
            <v>0</v>
          </cell>
        </row>
        <row r="208">
          <cell r="O208">
            <v>0</v>
          </cell>
          <cell r="T208">
            <v>0</v>
          </cell>
        </row>
        <row r="209">
          <cell r="O209">
            <v>0</v>
          </cell>
          <cell r="T209">
            <v>0</v>
          </cell>
        </row>
        <row r="210">
          <cell r="O210">
            <v>0</v>
          </cell>
          <cell r="T210">
            <v>0</v>
          </cell>
        </row>
        <row r="211">
          <cell r="T211">
            <v>0</v>
          </cell>
        </row>
        <row r="212">
          <cell r="Q212">
            <v>0</v>
          </cell>
          <cell r="T212">
            <v>0</v>
          </cell>
        </row>
        <row r="213">
          <cell r="T213">
            <v>0</v>
          </cell>
        </row>
        <row r="214">
          <cell r="T214">
            <v>0</v>
          </cell>
        </row>
        <row r="215">
          <cell r="O215">
            <v>0</v>
          </cell>
          <cell r="T215">
            <v>0</v>
          </cell>
        </row>
        <row r="216">
          <cell r="Q216">
            <v>0</v>
          </cell>
          <cell r="T216">
            <v>0</v>
          </cell>
        </row>
        <row r="217">
          <cell r="T217">
            <v>0</v>
          </cell>
        </row>
        <row r="218">
          <cell r="O218">
            <v>0</v>
          </cell>
          <cell r="T218">
            <v>0</v>
          </cell>
        </row>
        <row r="219">
          <cell r="Q219">
            <v>0</v>
          </cell>
          <cell r="T219">
            <v>0</v>
          </cell>
        </row>
        <row r="220">
          <cell r="T220">
            <v>0</v>
          </cell>
        </row>
        <row r="221">
          <cell r="T221">
            <v>0</v>
          </cell>
        </row>
        <row r="223">
          <cell r="T223">
            <v>0</v>
          </cell>
        </row>
        <row r="224">
          <cell r="T224">
            <v>0</v>
          </cell>
        </row>
        <row r="225">
          <cell r="T225">
            <v>0</v>
          </cell>
        </row>
        <row r="226">
          <cell r="O226">
            <v>0</v>
          </cell>
        </row>
        <row r="227">
          <cell r="O227">
            <v>0</v>
          </cell>
        </row>
        <row r="228">
          <cell r="T228">
            <v>0</v>
          </cell>
        </row>
        <row r="229">
          <cell r="T229">
            <v>0</v>
          </cell>
        </row>
        <row r="230">
          <cell r="T230">
            <v>0</v>
          </cell>
        </row>
        <row r="231">
          <cell r="T231">
            <v>0</v>
          </cell>
        </row>
        <row r="232">
          <cell r="T232">
            <v>0</v>
          </cell>
        </row>
        <row r="233">
          <cell r="T233">
            <v>0</v>
          </cell>
        </row>
        <row r="234">
          <cell r="O234">
            <v>0</v>
          </cell>
        </row>
        <row r="235">
          <cell r="Q235">
            <v>0</v>
          </cell>
        </row>
        <row r="236">
          <cell r="T236">
            <v>0</v>
          </cell>
        </row>
        <row r="237">
          <cell r="T237">
            <v>0</v>
          </cell>
        </row>
        <row r="238">
          <cell r="T238">
            <v>0</v>
          </cell>
        </row>
        <row r="239">
          <cell r="T239">
            <v>0</v>
          </cell>
        </row>
        <row r="240">
          <cell r="T240">
            <v>0</v>
          </cell>
        </row>
        <row r="241">
          <cell r="T241">
            <v>0</v>
          </cell>
        </row>
        <row r="242">
          <cell r="T242">
            <v>0</v>
          </cell>
        </row>
        <row r="243">
          <cell r="T243">
            <v>0</v>
          </cell>
        </row>
        <row r="244">
          <cell r="T244">
            <v>0</v>
          </cell>
        </row>
        <row r="245">
          <cell r="Q245">
            <v>0</v>
          </cell>
          <cell r="T245">
            <v>0</v>
          </cell>
        </row>
        <row r="254">
          <cell r="Q254">
            <v>0</v>
          </cell>
          <cell r="T254">
            <v>0</v>
          </cell>
        </row>
        <row r="257">
          <cell r="U257" t="e">
            <v>#VALUE!</v>
          </cell>
          <cell r="V257">
            <v>0</v>
          </cell>
          <cell r="Y257">
            <v>0</v>
          </cell>
          <cell r="AA257">
            <v>0</v>
          </cell>
          <cell r="AC257">
            <v>0</v>
          </cell>
          <cell r="AE257">
            <v>0</v>
          </cell>
          <cell r="AG257">
            <v>0</v>
          </cell>
          <cell r="AI257">
            <v>0</v>
          </cell>
          <cell r="AK257">
            <v>0</v>
          </cell>
        </row>
        <row r="258">
          <cell r="U258" t="e">
            <v>#VALUE!</v>
          </cell>
          <cell r="V258">
            <v>0</v>
          </cell>
          <cell r="Y258">
            <v>0</v>
          </cell>
          <cell r="AA258">
            <v>0</v>
          </cell>
          <cell r="AC258">
            <v>0</v>
          </cell>
          <cell r="AE258">
            <v>0</v>
          </cell>
          <cell r="AG258">
            <v>0</v>
          </cell>
          <cell r="AI258">
            <v>0</v>
          </cell>
          <cell r="AK258">
            <v>0</v>
          </cell>
        </row>
        <row r="260">
          <cell r="Q260">
            <v>0</v>
          </cell>
          <cell r="T260">
            <v>0</v>
          </cell>
        </row>
        <row r="261">
          <cell r="Q261">
            <v>0</v>
          </cell>
        </row>
        <row r="266">
          <cell r="F266" t="str">
            <v>(Select)</v>
          </cell>
        </row>
        <row r="267">
          <cell r="F267" t="str">
            <v>(Select)</v>
          </cell>
        </row>
        <row r="268">
          <cell r="F268" t="str">
            <v>(Select)</v>
          </cell>
        </row>
        <row r="269">
          <cell r="F269" t="str">
            <v>(Select)</v>
          </cell>
        </row>
        <row r="270">
          <cell r="F270" t="str">
            <v>(Select)</v>
          </cell>
        </row>
        <row r="271">
          <cell r="F271" t="str">
            <v>(Select)</v>
          </cell>
        </row>
        <row r="272">
          <cell r="F272" t="str">
            <v>(Select)</v>
          </cell>
        </row>
        <row r="273">
          <cell r="F273" t="str">
            <v>(Select)</v>
          </cell>
        </row>
        <row r="283">
          <cell r="H283">
            <v>0</v>
          </cell>
          <cell r="I283">
            <v>0</v>
          </cell>
          <cell r="J283">
            <v>0</v>
          </cell>
          <cell r="K283">
            <v>0</v>
          </cell>
          <cell r="M283">
            <v>0</v>
          </cell>
        </row>
        <row r="284">
          <cell r="G284">
            <v>0</v>
          </cell>
          <cell r="I284">
            <v>0</v>
          </cell>
          <cell r="J284">
            <v>0</v>
          </cell>
          <cell r="O284">
            <v>0</v>
          </cell>
        </row>
        <row r="285">
          <cell r="G285">
            <v>0</v>
          </cell>
          <cell r="H285">
            <v>0</v>
          </cell>
          <cell r="J285">
            <v>0</v>
          </cell>
          <cell r="O285">
            <v>0</v>
          </cell>
        </row>
        <row r="286">
          <cell r="G286">
            <v>0</v>
          </cell>
          <cell r="H286">
            <v>0</v>
          </cell>
          <cell r="I286">
            <v>0</v>
          </cell>
          <cell r="O286">
            <v>0</v>
          </cell>
        </row>
        <row r="287">
          <cell r="G287">
            <v>0</v>
          </cell>
          <cell r="H287">
            <v>0</v>
          </cell>
          <cell r="I287">
            <v>0</v>
          </cell>
          <cell r="J287">
            <v>0</v>
          </cell>
          <cell r="M287">
            <v>0</v>
          </cell>
          <cell r="O287">
            <v>0</v>
          </cell>
        </row>
        <row r="288">
          <cell r="G288">
            <v>0</v>
          </cell>
          <cell r="H288">
            <v>0</v>
          </cell>
          <cell r="I288">
            <v>0</v>
          </cell>
          <cell r="J288">
            <v>0</v>
          </cell>
          <cell r="K288">
            <v>0</v>
          </cell>
          <cell r="O288">
            <v>0</v>
          </cell>
        </row>
        <row r="289">
          <cell r="H289">
            <v>0</v>
          </cell>
          <cell r="I289">
            <v>0</v>
          </cell>
          <cell r="J289">
            <v>0</v>
          </cell>
          <cell r="K289">
            <v>0</v>
          </cell>
          <cell r="M289">
            <v>0</v>
          </cell>
        </row>
        <row r="290">
          <cell r="H290">
            <v>0</v>
          </cell>
          <cell r="I290">
            <v>0</v>
          </cell>
          <cell r="J290">
            <v>0</v>
          </cell>
          <cell r="K290">
            <v>0</v>
          </cell>
          <cell r="M290">
            <v>0</v>
          </cell>
        </row>
      </sheetData>
      <sheetData sheetId="20">
        <row r="3">
          <cell r="H3">
            <v>0</v>
          </cell>
        </row>
        <row r="4">
          <cell r="H4">
            <v>0</v>
          </cell>
        </row>
        <row r="8">
          <cell r="R8">
            <v>0</v>
          </cell>
        </row>
        <row r="15">
          <cell r="H15">
            <v>0</v>
          </cell>
        </row>
        <row r="16">
          <cell r="R16">
            <v>0</v>
          </cell>
        </row>
        <row r="17">
          <cell r="Q17" t="e">
            <v>#VALUE!</v>
          </cell>
          <cell r="R17">
            <v>0</v>
          </cell>
        </row>
        <row r="18">
          <cell r="Q18" t="e">
            <v>#VALUE!</v>
          </cell>
          <cell r="R18">
            <v>0</v>
          </cell>
        </row>
        <row r="19">
          <cell r="Q19" t="e">
            <v>#VALUE!</v>
          </cell>
          <cell r="R19">
            <v>0</v>
          </cell>
        </row>
        <row r="20">
          <cell r="Q20" t="e">
            <v>#VALUE!</v>
          </cell>
          <cell r="R20">
            <v>0</v>
          </cell>
        </row>
        <row r="28">
          <cell r="H28">
            <v>0</v>
          </cell>
        </row>
        <row r="32">
          <cell r="J32">
            <v>0</v>
          </cell>
        </row>
        <row r="33">
          <cell r="N33">
            <v>0</v>
          </cell>
        </row>
        <row r="34">
          <cell r="H34">
            <v>0</v>
          </cell>
          <cell r="N34">
            <v>0</v>
          </cell>
        </row>
        <row r="35">
          <cell r="H35">
            <v>0</v>
          </cell>
        </row>
        <row r="36">
          <cell r="H36">
            <v>0</v>
          </cell>
        </row>
        <row r="37">
          <cell r="H37">
            <v>0</v>
          </cell>
        </row>
        <row r="38">
          <cell r="H38">
            <v>0</v>
          </cell>
        </row>
        <row r="41">
          <cell r="M41">
            <v>0</v>
          </cell>
          <cell r="N41">
            <v>0</v>
          </cell>
        </row>
        <row r="42">
          <cell r="M42">
            <v>0</v>
          </cell>
          <cell r="N42">
            <v>0</v>
          </cell>
        </row>
        <row r="43">
          <cell r="M43">
            <v>0</v>
          </cell>
          <cell r="N43">
            <v>0</v>
          </cell>
        </row>
        <row r="44">
          <cell r="M44">
            <v>0</v>
          </cell>
          <cell r="N44">
            <v>0</v>
          </cell>
        </row>
        <row r="46">
          <cell r="H46">
            <v>0</v>
          </cell>
        </row>
        <row r="47">
          <cell r="H47">
            <v>0</v>
          </cell>
        </row>
        <row r="48">
          <cell r="H48">
            <v>0</v>
          </cell>
        </row>
        <row r="52">
          <cell r="H52">
            <v>0</v>
          </cell>
        </row>
        <row r="53">
          <cell r="J53">
            <v>0</v>
          </cell>
        </row>
        <row r="54">
          <cell r="J54">
            <v>0</v>
          </cell>
        </row>
        <row r="58">
          <cell r="J58">
            <v>0</v>
          </cell>
        </row>
      </sheetData>
      <sheetData sheetId="21">
        <row r="4">
          <cell r="E4">
            <v>0</v>
          </cell>
          <cell r="F4">
            <v>0</v>
          </cell>
          <cell r="G4">
            <v>0</v>
          </cell>
        </row>
        <row r="6">
          <cell r="D6">
            <v>0</v>
          </cell>
          <cell r="E6">
            <v>0</v>
          </cell>
          <cell r="G6">
            <v>0</v>
          </cell>
        </row>
        <row r="7">
          <cell r="D7">
            <v>0</v>
          </cell>
          <cell r="F7">
            <v>0</v>
          </cell>
          <cell r="G7">
            <v>0</v>
          </cell>
        </row>
        <row r="8">
          <cell r="D8">
            <v>0</v>
          </cell>
          <cell r="E8">
            <v>0</v>
          </cell>
          <cell r="G8">
            <v>0</v>
          </cell>
        </row>
        <row r="9">
          <cell r="D9">
            <v>0</v>
          </cell>
          <cell r="E9">
            <v>0</v>
          </cell>
          <cell r="G9">
            <v>0</v>
          </cell>
        </row>
        <row r="10">
          <cell r="D10">
            <v>0</v>
          </cell>
          <cell r="E10">
            <v>0</v>
          </cell>
          <cell r="G10">
            <v>0</v>
          </cell>
        </row>
        <row r="11">
          <cell r="D11">
            <v>0</v>
          </cell>
          <cell r="E11">
            <v>0</v>
          </cell>
          <cell r="F11">
            <v>0</v>
          </cell>
          <cell r="G11">
            <v>0</v>
          </cell>
        </row>
        <row r="12">
          <cell r="D12">
            <v>0</v>
          </cell>
          <cell r="E12">
            <v>0</v>
          </cell>
          <cell r="F12">
            <v>0</v>
          </cell>
          <cell r="G12">
            <v>0</v>
          </cell>
        </row>
        <row r="13">
          <cell r="D13">
            <v>0</v>
          </cell>
          <cell r="E13">
            <v>0</v>
          </cell>
          <cell r="F13">
            <v>0</v>
          </cell>
          <cell r="G13">
            <v>0</v>
          </cell>
        </row>
        <row r="14">
          <cell r="D14">
            <v>0</v>
          </cell>
          <cell r="E14">
            <v>0</v>
          </cell>
          <cell r="F14">
            <v>0</v>
          </cell>
          <cell r="G14">
            <v>0</v>
          </cell>
        </row>
        <row r="15">
          <cell r="D15">
            <v>0</v>
          </cell>
          <cell r="E15">
            <v>0</v>
          </cell>
          <cell r="F15">
            <v>0</v>
          </cell>
          <cell r="G15">
            <v>0</v>
          </cell>
        </row>
        <row r="16">
          <cell r="D16">
            <v>0</v>
          </cell>
          <cell r="E16">
            <v>0</v>
          </cell>
          <cell r="F16">
            <v>0</v>
          </cell>
        </row>
        <row r="17">
          <cell r="D17">
            <v>0</v>
          </cell>
          <cell r="E17">
            <v>0</v>
          </cell>
          <cell r="F17">
            <v>0</v>
          </cell>
          <cell r="G17">
            <v>0</v>
          </cell>
        </row>
        <row r="18">
          <cell r="E18">
            <v>0</v>
          </cell>
          <cell r="F18">
            <v>0</v>
          </cell>
          <cell r="G18">
            <v>0</v>
          </cell>
        </row>
        <row r="19">
          <cell r="E19">
            <v>0</v>
          </cell>
          <cell r="F19">
            <v>0</v>
          </cell>
        </row>
        <row r="25">
          <cell r="H25">
            <v>0</v>
          </cell>
        </row>
        <row r="26">
          <cell r="D26">
            <v>0</v>
          </cell>
          <cell r="E26">
            <v>0</v>
          </cell>
          <cell r="F26">
            <v>0</v>
          </cell>
          <cell r="H26">
            <v>0</v>
          </cell>
        </row>
        <row r="27">
          <cell r="D27">
            <v>0</v>
          </cell>
          <cell r="E27">
            <v>0</v>
          </cell>
          <cell r="F27">
            <v>0</v>
          </cell>
          <cell r="H27">
            <v>0</v>
          </cell>
        </row>
        <row r="28">
          <cell r="D28">
            <v>0</v>
          </cell>
          <cell r="E28">
            <v>0</v>
          </cell>
          <cell r="H28">
            <v>0</v>
          </cell>
        </row>
        <row r="29">
          <cell r="D29">
            <v>0</v>
          </cell>
          <cell r="E29">
            <v>0</v>
          </cell>
          <cell r="F29">
            <v>0</v>
          </cell>
          <cell r="H29">
            <v>0</v>
          </cell>
        </row>
        <row r="30">
          <cell r="D30">
            <v>0</v>
          </cell>
          <cell r="E30">
            <v>0</v>
          </cell>
        </row>
        <row r="31">
          <cell r="D31">
            <v>0</v>
          </cell>
          <cell r="E31">
            <v>0</v>
          </cell>
          <cell r="H31">
            <v>0</v>
          </cell>
        </row>
        <row r="32">
          <cell r="D32">
            <v>0</v>
          </cell>
          <cell r="E32">
            <v>0</v>
          </cell>
          <cell r="H32">
            <v>0</v>
          </cell>
        </row>
        <row r="33">
          <cell r="D33">
            <v>0</v>
          </cell>
        </row>
        <row r="34">
          <cell r="D34">
            <v>0</v>
          </cell>
        </row>
        <row r="35">
          <cell r="D35">
            <v>0</v>
          </cell>
          <cell r="F35">
            <v>0</v>
          </cell>
          <cell r="H35">
            <v>0</v>
          </cell>
        </row>
        <row r="36">
          <cell r="D36">
            <v>0</v>
          </cell>
          <cell r="H36">
            <v>0</v>
          </cell>
        </row>
        <row r="37">
          <cell r="E37">
            <v>0</v>
          </cell>
          <cell r="F37">
            <v>0</v>
          </cell>
          <cell r="G37">
            <v>0</v>
          </cell>
        </row>
      </sheetData>
      <sheetData sheetId="22">
        <row r="12">
          <cell r="E12">
            <v>0</v>
          </cell>
          <cell r="F12">
            <v>0</v>
          </cell>
          <cell r="G12">
            <v>0</v>
          </cell>
          <cell r="H12">
            <v>0</v>
          </cell>
          <cell r="I12">
            <v>0</v>
          </cell>
          <cell r="J12">
            <v>0</v>
          </cell>
          <cell r="L12">
            <v>0</v>
          </cell>
        </row>
        <row r="13">
          <cell r="E13">
            <v>0</v>
          </cell>
          <cell r="F13">
            <v>0</v>
          </cell>
          <cell r="G13">
            <v>0</v>
          </cell>
          <cell r="H13">
            <v>0</v>
          </cell>
          <cell r="I13">
            <v>0</v>
          </cell>
          <cell r="J13">
            <v>0</v>
          </cell>
          <cell r="L13">
            <v>0</v>
          </cell>
        </row>
        <row r="14">
          <cell r="E14">
            <v>0</v>
          </cell>
          <cell r="F14">
            <v>0</v>
          </cell>
          <cell r="G14">
            <v>0</v>
          </cell>
          <cell r="H14">
            <v>0</v>
          </cell>
          <cell r="I14">
            <v>0</v>
          </cell>
          <cell r="J14">
            <v>0</v>
          </cell>
          <cell r="L14">
            <v>0</v>
          </cell>
        </row>
        <row r="15">
          <cell r="E15">
            <v>0</v>
          </cell>
          <cell r="F15">
            <v>0</v>
          </cell>
          <cell r="G15">
            <v>0</v>
          </cell>
          <cell r="H15">
            <v>0</v>
          </cell>
          <cell r="I15">
            <v>0</v>
          </cell>
          <cell r="J15">
            <v>0</v>
          </cell>
          <cell r="L15">
            <v>0</v>
          </cell>
        </row>
      </sheetData>
      <sheetData sheetId="23">
        <row r="6">
          <cell r="E6">
            <v>0</v>
          </cell>
          <cell r="H6">
            <v>0</v>
          </cell>
        </row>
        <row r="7">
          <cell r="E7">
            <v>0</v>
          </cell>
          <cell r="H7">
            <v>0</v>
          </cell>
        </row>
        <row r="8">
          <cell r="E8">
            <v>0</v>
          </cell>
          <cell r="H8">
            <v>0</v>
          </cell>
        </row>
        <row r="9">
          <cell r="E9">
            <v>0</v>
          </cell>
          <cell r="H9">
            <v>0</v>
          </cell>
        </row>
        <row r="10">
          <cell r="E10">
            <v>0</v>
          </cell>
          <cell r="H10">
            <v>0</v>
          </cell>
        </row>
        <row r="11">
          <cell r="E11">
            <v>0</v>
          </cell>
          <cell r="H11">
            <v>0</v>
          </cell>
        </row>
        <row r="12">
          <cell r="E12">
            <v>0</v>
          </cell>
          <cell r="H12">
            <v>0</v>
          </cell>
        </row>
        <row r="13">
          <cell r="E13">
            <v>0</v>
          </cell>
          <cell r="H13">
            <v>0</v>
          </cell>
        </row>
        <row r="14">
          <cell r="D14">
            <v>0</v>
          </cell>
        </row>
      </sheetData>
      <sheetData sheetId="24">
        <row r="14">
          <cell r="D14">
            <v>0</v>
          </cell>
        </row>
      </sheetData>
      <sheetData sheetId="25">
        <row r="6">
          <cell r="G6">
            <v>0</v>
          </cell>
        </row>
        <row r="17">
          <cell r="G17">
            <v>0</v>
          </cell>
        </row>
      </sheetData>
      <sheetData sheetId="26">
        <row r="20">
          <cell r="F20">
            <v>0</v>
          </cell>
        </row>
        <row r="72">
          <cell r="F72">
            <v>0</v>
          </cell>
        </row>
        <row r="117">
          <cell r="F117">
            <v>0</v>
          </cell>
        </row>
        <row r="119">
          <cell r="F119">
            <v>0</v>
          </cell>
        </row>
      </sheetData>
      <sheetData sheetId="27">
        <row r="1">
          <cell r="T1">
            <v>0</v>
          </cell>
          <cell r="V1">
            <v>0</v>
          </cell>
        </row>
        <row r="3">
          <cell r="I3">
            <v>0</v>
          </cell>
        </row>
        <row r="4">
          <cell r="I4">
            <v>0</v>
          </cell>
        </row>
        <row r="18">
          <cell r="I18">
            <v>0</v>
          </cell>
        </row>
        <row r="19">
          <cell r="G19">
            <v>0</v>
          </cell>
          <cell r="I19">
            <v>0</v>
          </cell>
        </row>
        <row r="21">
          <cell r="I21">
            <v>0</v>
          </cell>
        </row>
        <row r="22">
          <cell r="I22">
            <v>0</v>
          </cell>
        </row>
        <row r="23">
          <cell r="I23">
            <v>0</v>
          </cell>
          <cell r="T23">
            <v>0</v>
          </cell>
        </row>
        <row r="24">
          <cell r="I24">
            <v>0</v>
          </cell>
        </row>
        <row r="25">
          <cell r="G25">
            <v>0</v>
          </cell>
          <cell r="I25">
            <v>0</v>
          </cell>
        </row>
        <row r="26">
          <cell r="I26">
            <v>0</v>
          </cell>
        </row>
        <row r="27">
          <cell r="I27">
            <v>0</v>
          </cell>
        </row>
        <row r="28">
          <cell r="I28">
            <v>0</v>
          </cell>
        </row>
        <row r="29">
          <cell r="I29">
            <v>0</v>
          </cell>
        </row>
        <row r="30">
          <cell r="I30">
            <v>0</v>
          </cell>
        </row>
        <row r="31">
          <cell r="G31">
            <v>0</v>
          </cell>
          <cell r="I31">
            <v>0</v>
          </cell>
        </row>
        <row r="34">
          <cell r="X34" t="str">
            <v>totInc</v>
          </cell>
        </row>
        <row r="35">
          <cell r="G35">
            <v>0</v>
          </cell>
          <cell r="I35">
            <v>0</v>
          </cell>
        </row>
      </sheetData>
      <sheetData sheetId="28">
        <row r="2">
          <cell r="P2">
            <v>0</v>
          </cell>
          <cell r="R2">
            <v>0</v>
          </cell>
          <cell r="S2">
            <v>0</v>
          </cell>
          <cell r="T2">
            <v>0</v>
          </cell>
        </row>
        <row r="3">
          <cell r="AB3">
            <v>0</v>
          </cell>
        </row>
        <row r="4">
          <cell r="J4">
            <v>0</v>
          </cell>
        </row>
        <row r="5">
          <cell r="J5">
            <v>0</v>
          </cell>
        </row>
        <row r="6">
          <cell r="J6">
            <v>0</v>
          </cell>
        </row>
        <row r="7">
          <cell r="J7">
            <v>0</v>
          </cell>
        </row>
        <row r="9">
          <cell r="I9">
            <v>0</v>
          </cell>
          <cell r="J9">
            <v>0</v>
          </cell>
        </row>
        <row r="15">
          <cell r="J15">
            <v>0</v>
          </cell>
        </row>
        <row r="16">
          <cell r="J16">
            <v>0</v>
          </cell>
          <cell r="Q16">
            <v>0</v>
          </cell>
        </row>
        <row r="17">
          <cell r="J17">
            <v>0</v>
          </cell>
          <cell r="Q17">
            <v>0</v>
          </cell>
        </row>
        <row r="18">
          <cell r="J18">
            <v>0</v>
          </cell>
          <cell r="Q18">
            <v>0</v>
          </cell>
        </row>
        <row r="20">
          <cell r="I20">
            <v>0</v>
          </cell>
          <cell r="J20">
            <v>0</v>
          </cell>
        </row>
        <row r="23">
          <cell r="Q23">
            <v>0</v>
          </cell>
        </row>
        <row r="27">
          <cell r="J27">
            <v>0</v>
          </cell>
        </row>
        <row r="28">
          <cell r="J28">
            <v>0</v>
          </cell>
        </row>
        <row r="29">
          <cell r="J29">
            <v>0</v>
          </cell>
        </row>
        <row r="30">
          <cell r="J30">
            <v>0</v>
          </cell>
        </row>
        <row r="32">
          <cell r="I32">
            <v>0</v>
          </cell>
          <cell r="J32">
            <v>0</v>
          </cell>
        </row>
        <row r="38">
          <cell r="J38">
            <v>0</v>
          </cell>
        </row>
        <row r="39">
          <cell r="J39">
            <v>0</v>
          </cell>
        </row>
        <row r="40">
          <cell r="J40">
            <v>0</v>
          </cell>
        </row>
        <row r="41">
          <cell r="J41">
            <v>0</v>
          </cell>
        </row>
        <row r="43">
          <cell r="I43">
            <v>0</v>
          </cell>
          <cell r="J43">
            <v>0</v>
          </cell>
        </row>
        <row r="48">
          <cell r="J48">
            <v>0</v>
          </cell>
        </row>
      </sheetData>
      <sheetData sheetId="29">
        <row r="12">
          <cell r="K12">
            <v>0</v>
          </cell>
          <cell r="L12">
            <v>0</v>
          </cell>
          <cell r="M12">
            <v>0</v>
          </cell>
        </row>
        <row r="16">
          <cell r="E16">
            <v>0</v>
          </cell>
          <cell r="F16">
            <v>0</v>
          </cell>
          <cell r="G16">
            <v>0</v>
          </cell>
        </row>
        <row r="17">
          <cell r="E17">
            <v>0</v>
          </cell>
          <cell r="F17">
            <v>0</v>
          </cell>
          <cell r="G17">
            <v>0</v>
          </cell>
        </row>
        <row r="18">
          <cell r="E18">
            <v>0</v>
          </cell>
          <cell r="F18">
            <v>0</v>
          </cell>
          <cell r="G18">
            <v>0</v>
          </cell>
        </row>
        <row r="19">
          <cell r="E19">
            <v>0</v>
          </cell>
          <cell r="F19">
            <v>0</v>
          </cell>
          <cell r="G19">
            <v>0</v>
          </cell>
        </row>
        <row r="20">
          <cell r="E20">
            <v>0</v>
          </cell>
          <cell r="F20">
            <v>0</v>
          </cell>
          <cell r="G20">
            <v>0</v>
          </cell>
        </row>
        <row r="21">
          <cell r="E21">
            <v>0</v>
          </cell>
          <cell r="F21">
            <v>0</v>
          </cell>
          <cell r="G21">
            <v>0</v>
          </cell>
        </row>
        <row r="22">
          <cell r="E22">
            <v>0</v>
          </cell>
          <cell r="F22">
            <v>0</v>
          </cell>
          <cell r="G22">
            <v>0</v>
          </cell>
        </row>
        <row r="23">
          <cell r="E23">
            <v>0</v>
          </cell>
          <cell r="F23">
            <v>0</v>
          </cell>
          <cell r="G23">
            <v>0</v>
          </cell>
        </row>
        <row r="24">
          <cell r="E24">
            <v>0</v>
          </cell>
          <cell r="F24">
            <v>0</v>
          </cell>
          <cell r="G24">
            <v>0</v>
          </cell>
        </row>
        <row r="25">
          <cell r="E25">
            <v>0</v>
          </cell>
          <cell r="F25">
            <v>0</v>
          </cell>
          <cell r="G25">
            <v>0</v>
          </cell>
          <cell r="Q25">
            <v>0</v>
          </cell>
        </row>
        <row r="26">
          <cell r="E26">
            <v>0</v>
          </cell>
          <cell r="F26">
            <v>0</v>
          </cell>
          <cell r="G26">
            <v>0</v>
          </cell>
          <cell r="Q26">
            <v>0</v>
          </cell>
        </row>
        <row r="27">
          <cell r="E27">
            <v>0</v>
          </cell>
          <cell r="F27">
            <v>0</v>
          </cell>
          <cell r="G27">
            <v>0</v>
          </cell>
          <cell r="Q27">
            <v>0</v>
          </cell>
        </row>
        <row r="28">
          <cell r="E28">
            <v>0</v>
          </cell>
          <cell r="F28">
            <v>0</v>
          </cell>
          <cell r="G28">
            <v>0</v>
          </cell>
        </row>
        <row r="29">
          <cell r="E29">
            <v>0</v>
          </cell>
          <cell r="F29">
            <v>0</v>
          </cell>
          <cell r="G29">
            <v>0</v>
          </cell>
        </row>
        <row r="30">
          <cell r="E30">
            <v>0</v>
          </cell>
          <cell r="F30">
            <v>0</v>
          </cell>
          <cell r="G30">
            <v>0</v>
          </cell>
        </row>
        <row r="31">
          <cell r="E31">
            <v>0</v>
          </cell>
          <cell r="F31">
            <v>0</v>
          </cell>
          <cell r="G31">
            <v>0</v>
          </cell>
        </row>
        <row r="32">
          <cell r="E32">
            <v>0</v>
          </cell>
          <cell r="F32">
            <v>0</v>
          </cell>
          <cell r="G32">
            <v>0</v>
          </cell>
        </row>
        <row r="33">
          <cell r="E33">
            <v>0</v>
          </cell>
          <cell r="F33">
            <v>0</v>
          </cell>
          <cell r="G33">
            <v>0</v>
          </cell>
        </row>
        <row r="34">
          <cell r="E34">
            <v>0</v>
          </cell>
          <cell r="F34">
            <v>0</v>
          </cell>
          <cell r="G34">
            <v>0</v>
          </cell>
        </row>
        <row r="35">
          <cell r="E35">
            <v>0</v>
          </cell>
          <cell r="F35">
            <v>0</v>
          </cell>
          <cell r="G35">
            <v>0</v>
          </cell>
        </row>
        <row r="36">
          <cell r="E36">
            <v>0</v>
          </cell>
          <cell r="F36">
            <v>0</v>
          </cell>
          <cell r="G36">
            <v>0</v>
          </cell>
        </row>
        <row r="37">
          <cell r="E37">
            <v>0</v>
          </cell>
          <cell r="F37">
            <v>0</v>
          </cell>
          <cell r="G37">
            <v>0</v>
          </cell>
        </row>
        <row r="38">
          <cell r="E38">
            <v>0</v>
          </cell>
          <cell r="F38">
            <v>0</v>
          </cell>
          <cell r="G38">
            <v>0</v>
          </cell>
        </row>
        <row r="39">
          <cell r="E39">
            <v>0</v>
          </cell>
          <cell r="F39">
            <v>0</v>
          </cell>
          <cell r="G39">
            <v>0</v>
          </cell>
        </row>
        <row r="40">
          <cell r="E40">
            <v>0</v>
          </cell>
          <cell r="F40">
            <v>0</v>
          </cell>
          <cell r="G40">
            <v>0</v>
          </cell>
        </row>
        <row r="41">
          <cell r="E41">
            <v>0</v>
          </cell>
          <cell r="F41">
            <v>0</v>
          </cell>
          <cell r="G41">
            <v>0</v>
          </cell>
        </row>
        <row r="42">
          <cell r="E42">
            <v>0</v>
          </cell>
          <cell r="F42">
            <v>0</v>
          </cell>
          <cell r="G42">
            <v>0</v>
          </cell>
        </row>
        <row r="43">
          <cell r="E43">
            <v>0</v>
          </cell>
          <cell r="F43">
            <v>0</v>
          </cell>
          <cell r="G43">
            <v>0</v>
          </cell>
        </row>
        <row r="44">
          <cell r="E44">
            <v>0</v>
          </cell>
          <cell r="F44">
            <v>0</v>
          </cell>
          <cell r="G44">
            <v>0</v>
          </cell>
        </row>
        <row r="45">
          <cell r="E45">
            <v>0</v>
          </cell>
          <cell r="F45">
            <v>0</v>
          </cell>
          <cell r="G45">
            <v>0</v>
          </cell>
        </row>
        <row r="47">
          <cell r="E47">
            <v>0</v>
          </cell>
          <cell r="F47">
            <v>0</v>
          </cell>
          <cell r="G47">
            <v>0</v>
          </cell>
        </row>
        <row r="48">
          <cell r="E48">
            <v>0</v>
          </cell>
          <cell r="F48">
            <v>0</v>
          </cell>
          <cell r="G48">
            <v>0</v>
          </cell>
        </row>
        <row r="49">
          <cell r="E49">
            <v>0</v>
          </cell>
          <cell r="F49">
            <v>0</v>
          </cell>
          <cell r="G49">
            <v>0</v>
          </cell>
        </row>
        <row r="50">
          <cell r="E50">
            <v>0</v>
          </cell>
          <cell r="F50">
            <v>0</v>
          </cell>
          <cell r="G50">
            <v>0</v>
          </cell>
        </row>
        <row r="51">
          <cell r="E51">
            <v>0</v>
          </cell>
          <cell r="F51">
            <v>0</v>
          </cell>
          <cell r="G51">
            <v>0</v>
          </cell>
        </row>
        <row r="52">
          <cell r="G52">
            <v>0</v>
          </cell>
        </row>
        <row r="58">
          <cell r="F58" t="str">
            <v>(Select)</v>
          </cell>
          <cell r="Q58">
            <v>0</v>
          </cell>
        </row>
        <row r="59">
          <cell r="F59" t="str">
            <v>(Select)</v>
          </cell>
          <cell r="Q59">
            <v>0</v>
          </cell>
        </row>
        <row r="60">
          <cell r="F60" t="str">
            <v>(Select)</v>
          </cell>
          <cell r="Q60">
            <v>0</v>
          </cell>
        </row>
        <row r="61">
          <cell r="F61" t="str">
            <v>(Select)</v>
          </cell>
          <cell r="Q61">
            <v>0</v>
          </cell>
        </row>
        <row r="62">
          <cell r="F62" t="str">
            <v>(Select)</v>
          </cell>
          <cell r="Q62">
            <v>0</v>
          </cell>
        </row>
        <row r="63">
          <cell r="F63" t="str">
            <v>(Select)</v>
          </cell>
          <cell r="Q63">
            <v>0</v>
          </cell>
        </row>
      </sheetData>
      <sheetData sheetId="30">
        <row r="1">
          <cell r="K1">
            <v>0</v>
          </cell>
          <cell r="M1">
            <v>1</v>
          </cell>
          <cell r="O1">
            <v>1</v>
          </cell>
          <cell r="Q1">
            <v>0</v>
          </cell>
          <cell r="S1">
            <v>0</v>
          </cell>
          <cell r="U1">
            <v>1</v>
          </cell>
          <cell r="W1">
            <v>1</v>
          </cell>
        </row>
        <row r="2">
          <cell r="H2">
            <v>0</v>
          </cell>
        </row>
        <row r="4">
          <cell r="F4">
            <v>0</v>
          </cell>
        </row>
        <row r="5">
          <cell r="F5">
            <v>0</v>
          </cell>
        </row>
        <row r="7">
          <cell r="F7">
            <v>0</v>
          </cell>
        </row>
        <row r="8">
          <cell r="H8">
            <v>0</v>
          </cell>
        </row>
        <row r="9">
          <cell r="H9">
            <v>0</v>
          </cell>
        </row>
      </sheetData>
      <sheetData sheetId="31">
        <row r="2">
          <cell r="J2">
            <v>0</v>
          </cell>
        </row>
        <row r="3">
          <cell r="J3">
            <v>0</v>
          </cell>
        </row>
        <row r="7">
          <cell r="G7">
            <v>0</v>
          </cell>
        </row>
        <row r="8">
          <cell r="G8">
            <v>0</v>
          </cell>
        </row>
        <row r="9">
          <cell r="G9">
            <v>0</v>
          </cell>
        </row>
        <row r="10">
          <cell r="G10">
            <v>0</v>
          </cell>
        </row>
        <row r="12">
          <cell r="H12">
            <v>0</v>
          </cell>
          <cell r="I12">
            <v>0</v>
          </cell>
        </row>
        <row r="13">
          <cell r="I13">
            <v>0</v>
          </cell>
        </row>
      </sheetData>
      <sheetData sheetId="32">
        <row r="8">
          <cell r="H8">
            <v>0</v>
          </cell>
        </row>
      </sheetData>
      <sheetData sheetId="33">
        <row r="37">
          <cell r="B37" t="str">
            <v>(Select)</v>
          </cell>
        </row>
        <row r="38">
          <cell r="B38" t="str">
            <v>AFGHANISTAN:93</v>
          </cell>
        </row>
        <row r="39">
          <cell r="B39" t="str">
            <v>ALAND ISLANDS:1001</v>
          </cell>
        </row>
        <row r="40">
          <cell r="B40" t="str">
            <v>ALBANIA:355</v>
          </cell>
        </row>
        <row r="41">
          <cell r="B41" t="str">
            <v>ALGERIA:213</v>
          </cell>
        </row>
        <row r="42">
          <cell r="B42" t="str">
            <v>AMERICAN SAMOA:684</v>
          </cell>
        </row>
        <row r="43">
          <cell r="B43" t="str">
            <v>ANDORRA:376</v>
          </cell>
        </row>
        <row r="44">
          <cell r="B44" t="str">
            <v>ANGOLA:244</v>
          </cell>
        </row>
        <row r="45">
          <cell r="B45" t="str">
            <v>ANGUILLA:1264</v>
          </cell>
        </row>
        <row r="46">
          <cell r="B46" t="str">
            <v>ANTARCTICA:1010</v>
          </cell>
        </row>
        <row r="47">
          <cell r="B47" t="str">
            <v>ANTIGUA AND BARBUDA:1268</v>
          </cell>
        </row>
        <row r="48">
          <cell r="B48" t="str">
            <v>ARGENTINA:54</v>
          </cell>
        </row>
        <row r="49">
          <cell r="B49" t="str">
            <v>ARMENIA:374</v>
          </cell>
        </row>
        <row r="50">
          <cell r="B50" t="str">
            <v>ARUBA:297</v>
          </cell>
        </row>
        <row r="51">
          <cell r="B51" t="str">
            <v>AUSTRALIA:61</v>
          </cell>
        </row>
        <row r="52">
          <cell r="B52" t="str">
            <v>AUSTRIA:43</v>
          </cell>
        </row>
        <row r="53">
          <cell r="B53" t="str">
            <v>AZERBAIJAN:994</v>
          </cell>
        </row>
        <row r="54">
          <cell r="B54" t="str">
            <v>BAHAMAS:1242</v>
          </cell>
        </row>
        <row r="55">
          <cell r="B55" t="str">
            <v>BAHRAIN:973</v>
          </cell>
        </row>
        <row r="56">
          <cell r="B56" t="str">
            <v>BANGLADESH:880</v>
          </cell>
        </row>
        <row r="57">
          <cell r="B57" t="str">
            <v>BARBADOS:1246</v>
          </cell>
        </row>
        <row r="58">
          <cell r="B58" t="str">
            <v>BELARUS:375</v>
          </cell>
        </row>
        <row r="59">
          <cell r="B59" t="str">
            <v>BELGIUM:32</v>
          </cell>
        </row>
        <row r="60">
          <cell r="B60" t="str">
            <v>BELIZE:501</v>
          </cell>
        </row>
        <row r="61">
          <cell r="B61" t="str">
            <v>BENIN:229</v>
          </cell>
        </row>
        <row r="62">
          <cell r="B62" t="str">
            <v>BERMUDA:1441</v>
          </cell>
        </row>
        <row r="63">
          <cell r="B63" t="str">
            <v>BHUTAN:975</v>
          </cell>
        </row>
        <row r="64">
          <cell r="B64" t="str">
            <v>BOLIVIA (PLURINATIONAL STATE OF):591</v>
          </cell>
        </row>
        <row r="65">
          <cell r="B65" t="str">
            <v>BONAIRE, SINT EUSTATIUS AND SABA:1002</v>
          </cell>
        </row>
        <row r="66">
          <cell r="B66" t="str">
            <v>BOSNIA AND HERZEGOVINA:387</v>
          </cell>
        </row>
        <row r="67">
          <cell r="B67" t="str">
            <v>BOTSWANA:267</v>
          </cell>
        </row>
        <row r="68">
          <cell r="B68" t="str">
            <v>BOUVET ISLAND:1003</v>
          </cell>
        </row>
        <row r="69">
          <cell r="B69" t="str">
            <v>BRAZIL:55</v>
          </cell>
        </row>
        <row r="70">
          <cell r="B70" t="str">
            <v>BRITISH INDIAN OCEAN TERRITORY:1014</v>
          </cell>
        </row>
        <row r="71">
          <cell r="B71" t="str">
            <v>BRUNEI DARUSSALAM:673</v>
          </cell>
        </row>
        <row r="72">
          <cell r="B72" t="str">
            <v>BULGARIA:359</v>
          </cell>
        </row>
        <row r="73">
          <cell r="B73" t="str">
            <v>BURKINA FASO:226</v>
          </cell>
        </row>
        <row r="74">
          <cell r="B74" t="str">
            <v>BURUNDI:257</v>
          </cell>
        </row>
        <row r="75">
          <cell r="B75" t="str">
            <v>CABO VERDE:238</v>
          </cell>
        </row>
        <row r="76">
          <cell r="B76" t="str">
            <v>CAMBODIA:855</v>
          </cell>
        </row>
        <row r="77">
          <cell r="B77" t="str">
            <v>CAMEROON:237</v>
          </cell>
        </row>
        <row r="78">
          <cell r="B78" t="str">
            <v>CANADA:1</v>
          </cell>
        </row>
        <row r="79">
          <cell r="B79" t="str">
            <v>CAYMAN ISLANDS:1345</v>
          </cell>
        </row>
        <row r="80">
          <cell r="B80" t="str">
            <v>CENTRAL AFRICAN REPUBLIC:236</v>
          </cell>
        </row>
        <row r="81">
          <cell r="B81" t="str">
            <v>CHAD:235</v>
          </cell>
        </row>
        <row r="82">
          <cell r="B82" t="str">
            <v>CHILE:56</v>
          </cell>
        </row>
        <row r="83">
          <cell r="B83" t="str">
            <v>CHINA:86</v>
          </cell>
        </row>
        <row r="84">
          <cell r="B84" t="str">
            <v>CHRISTMAS ISLAND:9</v>
          </cell>
        </row>
        <row r="85">
          <cell r="B85" t="str">
            <v>COCOS (KEELING) ISLANDS:672</v>
          </cell>
        </row>
        <row r="86">
          <cell r="B86" t="str">
            <v>COLOMBIA:57</v>
          </cell>
        </row>
        <row r="87">
          <cell r="B87" t="str">
            <v>COMOROS:270</v>
          </cell>
        </row>
        <row r="88">
          <cell r="B88" t="str">
            <v>CONGO:242</v>
          </cell>
        </row>
        <row r="89">
          <cell r="B89" t="str">
            <v>CONGO (DEMOCRATIC REPUBLIC OF THE):243</v>
          </cell>
        </row>
        <row r="90">
          <cell r="B90" t="str">
            <v>COOK ISLANDS:682</v>
          </cell>
        </row>
        <row r="91">
          <cell r="B91" t="str">
            <v>COSTA RICA:506</v>
          </cell>
        </row>
        <row r="92">
          <cell r="B92" t="str">
            <v>COTE DIVOIRE:225</v>
          </cell>
        </row>
        <row r="93">
          <cell r="B93" t="str">
            <v>CROATIA:385</v>
          </cell>
        </row>
        <row r="94">
          <cell r="B94" t="str">
            <v>CUBA:53</v>
          </cell>
        </row>
        <row r="95">
          <cell r="B95" t="str">
            <v>CURACAO:1015</v>
          </cell>
        </row>
        <row r="96">
          <cell r="B96" t="str">
            <v>CYPRUS:357</v>
          </cell>
        </row>
        <row r="97">
          <cell r="B97" t="str">
            <v>CZECHIA:420</v>
          </cell>
        </row>
        <row r="98">
          <cell r="B98" t="str">
            <v>DENMARK:45</v>
          </cell>
        </row>
        <row r="99">
          <cell r="B99" t="str">
            <v>DJIBOUTI:253</v>
          </cell>
        </row>
        <row r="100">
          <cell r="B100" t="str">
            <v>DOMINICA:1767</v>
          </cell>
        </row>
        <row r="101">
          <cell r="B101" t="str">
            <v>DOMINICAN REPUBLIC:1809</v>
          </cell>
        </row>
        <row r="102">
          <cell r="B102" t="str">
            <v>ECUADOR:593</v>
          </cell>
        </row>
        <row r="103">
          <cell r="B103" t="str">
            <v>EGYPT:20</v>
          </cell>
        </row>
        <row r="104">
          <cell r="B104" t="str">
            <v>EL SALVADOR:503</v>
          </cell>
        </row>
        <row r="105">
          <cell r="B105" t="str">
            <v>EQUATORIAL GUINEA:240</v>
          </cell>
        </row>
        <row r="106">
          <cell r="B106" t="str">
            <v>ERITREA:291</v>
          </cell>
        </row>
        <row r="107">
          <cell r="B107" t="str">
            <v>ESTONIA:372</v>
          </cell>
        </row>
        <row r="108">
          <cell r="B108" t="str">
            <v>ETHIOPIA:251</v>
          </cell>
        </row>
        <row r="109">
          <cell r="B109" t="str">
            <v>FALKLAND ISLANDS (MALVINAS):500</v>
          </cell>
        </row>
        <row r="110">
          <cell r="B110" t="str">
            <v>FAROE ISLANDS:298</v>
          </cell>
        </row>
        <row r="111">
          <cell r="B111" t="str">
            <v>FIJI:679</v>
          </cell>
        </row>
        <row r="112">
          <cell r="B112" t="str">
            <v>FINLAND:358</v>
          </cell>
        </row>
        <row r="113">
          <cell r="B113" t="str">
            <v>FRANCE:33</v>
          </cell>
        </row>
        <row r="114">
          <cell r="B114" t="str">
            <v>FRENCH GUIANA:594</v>
          </cell>
        </row>
        <row r="115">
          <cell r="B115" t="str">
            <v>FRENCH POLYNESIA:689</v>
          </cell>
        </row>
        <row r="116">
          <cell r="B116" t="str">
            <v>FRENCH SOUTHERN TERRITORIES:1004</v>
          </cell>
        </row>
        <row r="117">
          <cell r="B117" t="str">
            <v>GABON:241</v>
          </cell>
        </row>
        <row r="118">
          <cell r="B118" t="str">
            <v>GAMBIA:220</v>
          </cell>
        </row>
        <row r="119">
          <cell r="B119" t="str">
            <v>GEORGIA:995</v>
          </cell>
        </row>
        <row r="120">
          <cell r="B120" t="str">
            <v>GERMANY:49</v>
          </cell>
        </row>
        <row r="121">
          <cell r="B121" t="str">
            <v>GHANA:233</v>
          </cell>
        </row>
        <row r="122">
          <cell r="B122" t="str">
            <v>GIBRALTAR:350</v>
          </cell>
        </row>
        <row r="123">
          <cell r="B123" t="str">
            <v>GREECE:30</v>
          </cell>
        </row>
        <row r="124">
          <cell r="B124" t="str">
            <v>GREENLAND:299</v>
          </cell>
        </row>
        <row r="125">
          <cell r="B125" t="str">
            <v>GRENADA:1473</v>
          </cell>
        </row>
        <row r="126">
          <cell r="B126" t="str">
            <v>GUADELOUPE:590</v>
          </cell>
        </row>
        <row r="127">
          <cell r="B127" t="str">
            <v>GUAM:1671</v>
          </cell>
        </row>
        <row r="128">
          <cell r="B128" t="str">
            <v>GUATEMALA:502</v>
          </cell>
        </row>
        <row r="129">
          <cell r="B129" t="str">
            <v>GUERNSEY:1481</v>
          </cell>
        </row>
        <row r="130">
          <cell r="B130" t="str">
            <v>GUINEA:224</v>
          </cell>
        </row>
        <row r="131">
          <cell r="B131" t="str">
            <v>GUINEA-BISSAU:245</v>
          </cell>
        </row>
        <row r="132">
          <cell r="B132" t="str">
            <v>GUYANA:592</v>
          </cell>
        </row>
        <row r="133">
          <cell r="B133" t="str">
            <v>HAITI:509</v>
          </cell>
        </row>
        <row r="134">
          <cell r="B134" t="str">
            <v>HEARD ISLAND AND MCDONALD ISLANDS:1005</v>
          </cell>
        </row>
        <row r="135">
          <cell r="B135" t="str">
            <v>HOLY SEE:6</v>
          </cell>
        </row>
        <row r="136">
          <cell r="B136" t="str">
            <v>HONDURAS:504</v>
          </cell>
        </row>
        <row r="137">
          <cell r="B137" t="str">
            <v>HONG KONG:852</v>
          </cell>
        </row>
        <row r="138">
          <cell r="B138" t="str">
            <v>HUNGARY:36</v>
          </cell>
        </row>
        <row r="139">
          <cell r="B139" t="str">
            <v>ICELAND:354</v>
          </cell>
        </row>
        <row r="140">
          <cell r="B140" t="str">
            <v>INDONESIA:62</v>
          </cell>
        </row>
        <row r="141">
          <cell r="B141" t="str">
            <v>IRAN (ISLAMIC REPUBLIC OF):98</v>
          </cell>
        </row>
        <row r="142">
          <cell r="B142" t="str">
            <v>IRAQ:964</v>
          </cell>
        </row>
        <row r="143">
          <cell r="B143" t="str">
            <v>IRELAND:353</v>
          </cell>
        </row>
        <row r="144">
          <cell r="B144" t="str">
            <v>ISLE OF MAN:1624</v>
          </cell>
        </row>
        <row r="145">
          <cell r="B145" t="str">
            <v>ISRAEL:972</v>
          </cell>
        </row>
        <row r="146">
          <cell r="B146" t="str">
            <v>ITALY:5</v>
          </cell>
        </row>
        <row r="147">
          <cell r="B147" t="str">
            <v>JAMAICA:1876</v>
          </cell>
        </row>
        <row r="148">
          <cell r="B148" t="str">
            <v>JAPAN:81</v>
          </cell>
        </row>
        <row r="149">
          <cell r="B149" t="str">
            <v>JERSEY:1534</v>
          </cell>
        </row>
        <row r="150">
          <cell r="B150" t="str">
            <v>JORDAN:962</v>
          </cell>
        </row>
        <row r="151">
          <cell r="B151" t="str">
            <v>KAZAKHSTAN:7</v>
          </cell>
        </row>
        <row r="152">
          <cell r="B152" t="str">
            <v>KENYA:254</v>
          </cell>
        </row>
        <row r="153">
          <cell r="B153" t="str">
            <v>KIRIBATI:686</v>
          </cell>
        </row>
        <row r="154">
          <cell r="B154" t="str">
            <v>KOREA (DEMOCRATIC PEOPLES REPUBLIC OF):850</v>
          </cell>
        </row>
        <row r="155">
          <cell r="B155" t="str">
            <v>KOREA (REPUBLIC OF):82</v>
          </cell>
        </row>
        <row r="156">
          <cell r="B156" t="str">
            <v>KUWAIT:965</v>
          </cell>
        </row>
        <row r="157">
          <cell r="B157" t="str">
            <v>KYRGYZSTAN:996</v>
          </cell>
        </row>
        <row r="158">
          <cell r="B158" t="str">
            <v>LAO PEOPLES DEMOCRATIC REPUBLIC:856</v>
          </cell>
        </row>
        <row r="159">
          <cell r="B159" t="str">
            <v>LATVIA:371</v>
          </cell>
        </row>
        <row r="160">
          <cell r="B160" t="str">
            <v>LEBANON:961</v>
          </cell>
        </row>
        <row r="161">
          <cell r="B161" t="str">
            <v>LESOTHO:266</v>
          </cell>
        </row>
        <row r="162">
          <cell r="B162" t="str">
            <v>LIBERIA:231</v>
          </cell>
        </row>
        <row r="163">
          <cell r="B163" t="str">
            <v>LIBYA:218</v>
          </cell>
        </row>
        <row r="164">
          <cell r="B164" t="str">
            <v>LIECHTENSTEIN:423</v>
          </cell>
        </row>
        <row r="165">
          <cell r="B165" t="str">
            <v>LITHUANIA:370</v>
          </cell>
        </row>
        <row r="166">
          <cell r="B166" t="str">
            <v>LUXEMBOURG:352</v>
          </cell>
        </row>
        <row r="167">
          <cell r="B167" t="str">
            <v>MACAO:853</v>
          </cell>
        </row>
        <row r="168">
          <cell r="B168" t="str">
            <v>MACEDONIA (THE FORMER YUGOSLAV REPUBLIC OF):389</v>
          </cell>
        </row>
        <row r="169">
          <cell r="B169" t="str">
            <v>MADAGASCAR:261</v>
          </cell>
        </row>
        <row r="170">
          <cell r="B170" t="str">
            <v>MALAWI:265</v>
          </cell>
        </row>
        <row r="171">
          <cell r="B171" t="str">
            <v>MALAYSIA:60</v>
          </cell>
        </row>
        <row r="172">
          <cell r="B172" t="str">
            <v>MALDIVES:960</v>
          </cell>
        </row>
        <row r="173">
          <cell r="B173" t="str">
            <v>MALI:223</v>
          </cell>
        </row>
        <row r="174">
          <cell r="B174" t="str">
            <v>MALTA:356</v>
          </cell>
        </row>
        <row r="175">
          <cell r="B175" t="str">
            <v>MARSHALL ISLANDS:692</v>
          </cell>
        </row>
        <row r="176">
          <cell r="B176" t="str">
            <v>MARTINIQUE:596</v>
          </cell>
        </row>
        <row r="177">
          <cell r="B177" t="str">
            <v>MAURITANIA:222</v>
          </cell>
        </row>
        <row r="178">
          <cell r="B178" t="str">
            <v>MAURITIUS:230</v>
          </cell>
        </row>
        <row r="179">
          <cell r="B179" t="str">
            <v>MAYOTTE:269</v>
          </cell>
        </row>
        <row r="180">
          <cell r="B180" t="str">
            <v>MEXICO:52</v>
          </cell>
        </row>
        <row r="181">
          <cell r="B181" t="str">
            <v>MICRONESIA (FEDERATED STATES OF):691</v>
          </cell>
        </row>
        <row r="182">
          <cell r="B182" t="str">
            <v>MOLDOVA (REPUBLIC OF):373</v>
          </cell>
        </row>
        <row r="183">
          <cell r="B183" t="str">
            <v>MONACO:377</v>
          </cell>
        </row>
        <row r="184">
          <cell r="B184" t="str">
            <v>MONGOLIA:976</v>
          </cell>
        </row>
        <row r="185">
          <cell r="B185" t="str">
            <v>MONTENEGRO:382</v>
          </cell>
        </row>
        <row r="186">
          <cell r="B186" t="str">
            <v>MONTSERRAT:1664</v>
          </cell>
        </row>
        <row r="187">
          <cell r="B187" t="str">
            <v>MOROCCO:212</v>
          </cell>
        </row>
        <row r="188">
          <cell r="B188" t="str">
            <v>MOZAMBIQUE:258</v>
          </cell>
        </row>
        <row r="189">
          <cell r="B189" t="str">
            <v>MYANMAR:95</v>
          </cell>
        </row>
        <row r="190">
          <cell r="B190" t="str">
            <v>NAMIBIA:264</v>
          </cell>
        </row>
        <row r="191">
          <cell r="B191" t="str">
            <v>NAURU:674</v>
          </cell>
        </row>
        <row r="192">
          <cell r="B192" t="str">
            <v>NEPAL:977</v>
          </cell>
        </row>
        <row r="193">
          <cell r="B193" t="str">
            <v>NETHERLANDS:31</v>
          </cell>
        </row>
        <row r="194">
          <cell r="B194" t="str">
            <v>NEW CALEDONIA:687</v>
          </cell>
        </row>
        <row r="195">
          <cell r="B195" t="str">
            <v>NEW ZEALAND:64</v>
          </cell>
        </row>
        <row r="196">
          <cell r="B196" t="str">
            <v>NICARAGUA:505</v>
          </cell>
        </row>
        <row r="197">
          <cell r="B197" t="str">
            <v>NIGER:227</v>
          </cell>
        </row>
        <row r="198">
          <cell r="B198" t="str">
            <v>NIGERIA:234</v>
          </cell>
        </row>
        <row r="199">
          <cell r="B199" t="str">
            <v>NIUE:683</v>
          </cell>
        </row>
        <row r="200">
          <cell r="B200" t="str">
            <v>NORFOLK ISLAND:15</v>
          </cell>
        </row>
        <row r="201">
          <cell r="B201" t="str">
            <v>NORTHERN MARIANA ISLANDS:1670</v>
          </cell>
        </row>
        <row r="202">
          <cell r="B202" t="str">
            <v>NORWAY:47</v>
          </cell>
        </row>
        <row r="203">
          <cell r="B203" t="str">
            <v>OMAN:968</v>
          </cell>
        </row>
        <row r="204">
          <cell r="B204" t="str">
            <v>PAKISTAN:92</v>
          </cell>
        </row>
        <row r="205">
          <cell r="B205" t="str">
            <v>PALAU:680</v>
          </cell>
        </row>
        <row r="206">
          <cell r="B206" t="str">
            <v>PALESTINE, STATE OF:970</v>
          </cell>
        </row>
        <row r="207">
          <cell r="B207" t="str">
            <v>PANAMA:507</v>
          </cell>
        </row>
        <row r="208">
          <cell r="B208" t="str">
            <v>PAPUA NEW GUINEA:675</v>
          </cell>
        </row>
        <row r="209">
          <cell r="B209" t="str">
            <v>PARAGUAY:595</v>
          </cell>
        </row>
        <row r="210">
          <cell r="B210" t="str">
            <v>PERU:51</v>
          </cell>
        </row>
        <row r="211">
          <cell r="B211" t="str">
            <v>PHILIPPINES:63</v>
          </cell>
        </row>
        <row r="212">
          <cell r="B212" t="str">
            <v>PITCAIRN:1011</v>
          </cell>
        </row>
        <row r="213">
          <cell r="B213" t="str">
            <v>POLAND:48</v>
          </cell>
        </row>
        <row r="214">
          <cell r="B214" t="str">
            <v>PORTUGAL:14</v>
          </cell>
        </row>
        <row r="215">
          <cell r="B215" t="str">
            <v>PUERTO RICO:1787</v>
          </cell>
        </row>
        <row r="216">
          <cell r="B216" t="str">
            <v>QATAR:974</v>
          </cell>
        </row>
        <row r="217">
          <cell r="B217" t="str">
            <v>REUNION:262</v>
          </cell>
        </row>
        <row r="218">
          <cell r="B218" t="str">
            <v>ROMANIA:40</v>
          </cell>
        </row>
        <row r="219">
          <cell r="B219" t="str">
            <v>RUSSIAN FEDERATION:8</v>
          </cell>
        </row>
        <row r="220">
          <cell r="B220" t="str">
            <v>RWANDA:250</v>
          </cell>
        </row>
        <row r="221">
          <cell r="B221" t="str">
            <v>SAINT BARTHELEMY:1006</v>
          </cell>
        </row>
        <row r="222">
          <cell r="B222" t="str">
            <v>SAINT HELENA, ASCENSION AND TRISTAN DA CUNHA:290</v>
          </cell>
        </row>
        <row r="223">
          <cell r="B223" t="str">
            <v>SAINT KITTS AND NEVIS:1869</v>
          </cell>
        </row>
        <row r="224">
          <cell r="B224" t="str">
            <v>SAINT LUCIA:1758</v>
          </cell>
        </row>
        <row r="225">
          <cell r="B225" t="str">
            <v>SAINT MARTIN (FRENCH PART):1007</v>
          </cell>
        </row>
        <row r="226">
          <cell r="B226" t="str">
            <v>SAINT PIERRE AND MIQUELON:508</v>
          </cell>
        </row>
        <row r="227">
          <cell r="B227" t="str">
            <v>SAINT VINCENT AND THE GRENADINES:1784</v>
          </cell>
        </row>
        <row r="228">
          <cell r="B228" t="str">
            <v>SAMOA:685</v>
          </cell>
        </row>
        <row r="229">
          <cell r="B229" t="str">
            <v>SAN MARINO:378</v>
          </cell>
        </row>
        <row r="230">
          <cell r="B230" t="str">
            <v>SAO TOME AND PRINCIPE:239</v>
          </cell>
        </row>
        <row r="231">
          <cell r="B231" t="str">
            <v>SAUDI ARABIA:966</v>
          </cell>
        </row>
        <row r="232">
          <cell r="B232" t="str">
            <v>SENEGAL:221</v>
          </cell>
        </row>
        <row r="233">
          <cell r="B233" t="str">
            <v>SERBIA:381</v>
          </cell>
        </row>
        <row r="234">
          <cell r="B234" t="str">
            <v>SEYCHELLES:248</v>
          </cell>
        </row>
        <row r="235">
          <cell r="B235" t="str">
            <v>SIERRA LEONE:232</v>
          </cell>
        </row>
        <row r="236">
          <cell r="B236" t="str">
            <v>SINGAPORE:65</v>
          </cell>
        </row>
        <row r="237">
          <cell r="B237" t="str">
            <v>SINT MAARTEN (DUTCH PART):1721</v>
          </cell>
        </row>
        <row r="238">
          <cell r="B238" t="str">
            <v>SLOVAKIA:421</v>
          </cell>
        </row>
        <row r="239">
          <cell r="B239" t="str">
            <v>SLOVENIA:386</v>
          </cell>
        </row>
        <row r="240">
          <cell r="B240" t="str">
            <v>SOLOMON ISLANDS:677</v>
          </cell>
        </row>
        <row r="241">
          <cell r="B241" t="str">
            <v>SOMALIA:252</v>
          </cell>
        </row>
        <row r="242">
          <cell r="B242" t="str">
            <v>SOUTH AFRICA:28</v>
          </cell>
        </row>
        <row r="243">
          <cell r="B243" t="str">
            <v>SOUTH GEORGIA AND THE SOUTH SANDWICH ISLANDS:1008</v>
          </cell>
        </row>
        <row r="244">
          <cell r="B244" t="str">
            <v>SOUTH SUDAN:211</v>
          </cell>
        </row>
        <row r="245">
          <cell r="B245" t="str">
            <v>SPAIN:35</v>
          </cell>
        </row>
        <row r="246">
          <cell r="B246" t="str">
            <v>SRI LANKA:94</v>
          </cell>
        </row>
        <row r="247">
          <cell r="B247" t="str">
            <v>SUDAN:249</v>
          </cell>
        </row>
        <row r="248">
          <cell r="B248" t="str">
            <v>SURINAME:597</v>
          </cell>
        </row>
        <row r="249">
          <cell r="B249" t="str">
            <v>SVALBARD AND JAN MAYEN:1012</v>
          </cell>
        </row>
        <row r="250">
          <cell r="B250" t="str">
            <v>SWAZILAND:268</v>
          </cell>
        </row>
        <row r="251">
          <cell r="B251" t="str">
            <v>SWEDEN:46</v>
          </cell>
        </row>
        <row r="252">
          <cell r="B252" t="str">
            <v>SWITZERLAND:41</v>
          </cell>
        </row>
        <row r="253">
          <cell r="B253" t="str">
            <v>SYRIAN ARAB REPUBLIC:963</v>
          </cell>
        </row>
        <row r="254">
          <cell r="B254" t="str">
            <v>TAIWAN, PROVINCE OF CHINA[A]:886</v>
          </cell>
        </row>
        <row r="255">
          <cell r="B255" t="str">
            <v>TAJIKISTAN:992</v>
          </cell>
        </row>
        <row r="256">
          <cell r="B256" t="str">
            <v>TANZANIA, UNITED REPUBLIC OF:255</v>
          </cell>
        </row>
        <row r="257">
          <cell r="B257" t="str">
            <v>THAILAND:66</v>
          </cell>
        </row>
        <row r="258">
          <cell r="B258" t="str">
            <v>TIMOR-LESTE (EAST TIMOR):670</v>
          </cell>
        </row>
        <row r="259">
          <cell r="B259" t="str">
            <v>TOGO:228</v>
          </cell>
        </row>
        <row r="260">
          <cell r="B260" t="str">
            <v>TOKELAU:690</v>
          </cell>
        </row>
        <row r="261">
          <cell r="B261" t="str">
            <v>TONGA:676</v>
          </cell>
        </row>
        <row r="262">
          <cell r="B262" t="str">
            <v>TRINIDAD AND TOBAGO:1868</v>
          </cell>
        </row>
        <row r="263">
          <cell r="B263" t="str">
            <v>TUNISIA:216</v>
          </cell>
        </row>
        <row r="264">
          <cell r="B264" t="str">
            <v>TURKEY:90</v>
          </cell>
        </row>
        <row r="265">
          <cell r="B265" t="str">
            <v>TURKMENISTAN:993</v>
          </cell>
        </row>
        <row r="266">
          <cell r="B266" t="str">
            <v>TURKS AND CAICOS ISLANDS:1649</v>
          </cell>
        </row>
        <row r="267">
          <cell r="B267" t="str">
            <v>TUVALU:688</v>
          </cell>
        </row>
        <row r="268">
          <cell r="B268" t="str">
            <v>UGANDA:256</v>
          </cell>
        </row>
        <row r="269">
          <cell r="B269" t="str">
            <v>UKRAINE:380</v>
          </cell>
        </row>
        <row r="270">
          <cell r="B270" t="str">
            <v>UNITED ARAB EMIRATES:971</v>
          </cell>
        </row>
        <row r="271">
          <cell r="B271" t="str">
            <v>UNITED KINGDOM OF GREAT BRITAIN AND NORTHERN IRELAND:44</v>
          </cell>
        </row>
        <row r="272">
          <cell r="B272" t="str">
            <v>UNITED STATES OF AMERICA:2</v>
          </cell>
        </row>
        <row r="273">
          <cell r="B273" t="str">
            <v>UNITED STATES MINOR OUTLYING ISLANDS:1009</v>
          </cell>
        </row>
        <row r="274">
          <cell r="B274" t="str">
            <v>URUGUAY:598</v>
          </cell>
        </row>
        <row r="275">
          <cell r="B275" t="str">
            <v>UZBEKISTAN:998</v>
          </cell>
        </row>
        <row r="276">
          <cell r="B276" t="str">
            <v>VANUATU:678</v>
          </cell>
        </row>
        <row r="277">
          <cell r="B277" t="str">
            <v>VENEZUELA (BOLIVARIAN REPUBLIC OF):58</v>
          </cell>
        </row>
        <row r="278">
          <cell r="B278" t="str">
            <v>VIET NAM:84</v>
          </cell>
        </row>
        <row r="279">
          <cell r="B279" t="str">
            <v>VIRGIN ISLANDS (BRITISH):1284</v>
          </cell>
        </row>
        <row r="280">
          <cell r="B280" t="str">
            <v>VIRGIN ISLANDS (U.S.):1340</v>
          </cell>
        </row>
        <row r="281">
          <cell r="B281" t="str">
            <v>WALLIS AND FUTUNA:681</v>
          </cell>
        </row>
        <row r="282">
          <cell r="B282" t="str">
            <v>WESTERN SAHARA:1013</v>
          </cell>
        </row>
        <row r="283">
          <cell r="B283" t="str">
            <v>YEMEN:967</v>
          </cell>
        </row>
        <row r="284">
          <cell r="B284" t="str">
            <v>ZAMBIA:260</v>
          </cell>
        </row>
        <row r="285">
          <cell r="B285" t="str">
            <v>ZIMBABWE:263</v>
          </cell>
        </row>
        <row r="286">
          <cell r="B286" t="str">
            <v>OTHERS:9999</v>
          </cell>
        </row>
      </sheetData>
      <sheetData sheetId="34"/>
      <sheetData sheetId="35"/>
      <sheetData sheetId="36">
        <row r="5">
          <cell r="E5">
            <v>0</v>
          </cell>
          <cell r="F5">
            <v>0</v>
          </cell>
          <cell r="G5" t="str">
            <v>(Select)</v>
          </cell>
        </row>
        <row r="6">
          <cell r="E6">
            <v>0</v>
          </cell>
          <cell r="F6">
            <v>0</v>
          </cell>
          <cell r="G6" t="str">
            <v>(Select)</v>
          </cell>
        </row>
        <row r="7">
          <cell r="E7">
            <v>0</v>
          </cell>
          <cell r="F7">
            <v>0</v>
          </cell>
          <cell r="G7" t="str">
            <v>(Select)</v>
          </cell>
        </row>
        <row r="8">
          <cell r="E8">
            <v>0</v>
          </cell>
          <cell r="F8">
            <v>0</v>
          </cell>
          <cell r="G8" t="str">
            <v>(Select)</v>
          </cell>
        </row>
        <row r="9">
          <cell r="E9">
            <v>0</v>
          </cell>
          <cell r="F9">
            <v>0</v>
          </cell>
          <cell r="G9" t="str">
            <v>(Select)</v>
          </cell>
        </row>
        <row r="10">
          <cell r="E10">
            <v>0</v>
          </cell>
          <cell r="F10">
            <v>0</v>
          </cell>
          <cell r="G10" t="str">
            <v>(Select)</v>
          </cell>
        </row>
        <row r="11">
          <cell r="E11">
            <v>0</v>
          </cell>
          <cell r="F11">
            <v>0</v>
          </cell>
          <cell r="G11" t="str">
            <v>(Select)</v>
          </cell>
        </row>
        <row r="12">
          <cell r="E12">
            <v>0</v>
          </cell>
          <cell r="F12">
            <v>0</v>
          </cell>
          <cell r="G12" t="str">
            <v>(Select)</v>
          </cell>
        </row>
        <row r="13">
          <cell r="E13">
            <v>0</v>
          </cell>
          <cell r="F13">
            <v>0</v>
          </cell>
          <cell r="G13" t="str">
            <v>(Select)</v>
          </cell>
        </row>
        <row r="14">
          <cell r="E14">
            <v>0</v>
          </cell>
          <cell r="F14">
            <v>0</v>
          </cell>
          <cell r="G14" t="str">
            <v>(Select)</v>
          </cell>
        </row>
        <row r="15">
          <cell r="E15">
            <v>0</v>
          </cell>
          <cell r="F15">
            <v>0</v>
          </cell>
          <cell r="G15" t="str">
            <v>(Select)</v>
          </cell>
        </row>
        <row r="16">
          <cell r="E16">
            <v>0</v>
          </cell>
          <cell r="F16">
            <v>0</v>
          </cell>
          <cell r="G16" t="str">
            <v>(Select)</v>
          </cell>
        </row>
        <row r="17">
          <cell r="E17">
            <v>0</v>
          </cell>
          <cell r="F17">
            <v>0</v>
          </cell>
          <cell r="G17" t="str">
            <v>(Select)</v>
          </cell>
        </row>
        <row r="18">
          <cell r="E18">
            <v>0</v>
          </cell>
          <cell r="F18">
            <v>0</v>
          </cell>
          <cell r="G18" t="str">
            <v>(Select)</v>
          </cell>
        </row>
        <row r="19">
          <cell r="E19">
            <v>0</v>
          </cell>
          <cell r="F19">
            <v>0</v>
          </cell>
          <cell r="G19" t="str">
            <v>(Select)</v>
          </cell>
        </row>
        <row r="20">
          <cell r="E20">
            <v>0</v>
          </cell>
          <cell r="F20">
            <v>0</v>
          </cell>
          <cell r="G20" t="str">
            <v>(Select)</v>
          </cell>
        </row>
        <row r="21">
          <cell r="E21">
            <v>0</v>
          </cell>
          <cell r="F21">
            <v>0</v>
          </cell>
          <cell r="G21" t="str">
            <v>(Select)</v>
          </cell>
        </row>
        <row r="22">
          <cell r="E22">
            <v>0</v>
          </cell>
          <cell r="F22">
            <v>0</v>
          </cell>
          <cell r="G22" t="str">
            <v>(Select)</v>
          </cell>
        </row>
        <row r="23">
          <cell r="E23">
            <v>0</v>
          </cell>
          <cell r="F23">
            <v>0</v>
          </cell>
          <cell r="G23" t="str">
            <v>(Select)</v>
          </cell>
        </row>
        <row r="24">
          <cell r="E24">
            <v>0</v>
          </cell>
          <cell r="F24">
            <v>0</v>
          </cell>
          <cell r="G24" t="str">
            <v>(Select)</v>
          </cell>
        </row>
        <row r="25">
          <cell r="E25">
            <v>0</v>
          </cell>
          <cell r="F25">
            <v>0</v>
          </cell>
          <cell r="G25" t="str">
            <v>(Select)</v>
          </cell>
        </row>
        <row r="26">
          <cell r="E26">
            <v>0</v>
          </cell>
          <cell r="F26">
            <v>0</v>
          </cell>
          <cell r="G26" t="str">
            <v>(Select)</v>
          </cell>
        </row>
        <row r="27">
          <cell r="E27">
            <v>0</v>
          </cell>
          <cell r="F27">
            <v>0</v>
          </cell>
          <cell r="G27" t="str">
            <v>(Select)</v>
          </cell>
        </row>
        <row r="28">
          <cell r="E28">
            <v>0</v>
          </cell>
          <cell r="F28">
            <v>0</v>
          </cell>
          <cell r="G28" t="str">
            <v>(Select)</v>
          </cell>
        </row>
        <row r="29">
          <cell r="E29">
            <v>0</v>
          </cell>
          <cell r="F29">
            <v>0</v>
          </cell>
          <cell r="G29" t="str">
            <v>(Select)</v>
          </cell>
        </row>
        <row r="30">
          <cell r="E30">
            <v>0</v>
          </cell>
          <cell r="F30">
            <v>0</v>
          </cell>
          <cell r="G30" t="str">
            <v>(Select)</v>
          </cell>
        </row>
        <row r="31">
          <cell r="E31">
            <v>0</v>
          </cell>
          <cell r="F31">
            <v>0</v>
          </cell>
          <cell r="G31" t="str">
            <v>(Select)</v>
          </cell>
        </row>
        <row r="32">
          <cell r="E32">
            <v>0</v>
          </cell>
          <cell r="F32">
            <v>0</v>
          </cell>
          <cell r="G32" t="str">
            <v>(Select)</v>
          </cell>
        </row>
        <row r="33">
          <cell r="E33">
            <v>0</v>
          </cell>
          <cell r="F33">
            <v>0</v>
          </cell>
          <cell r="G33" t="str">
            <v>(Select)</v>
          </cell>
        </row>
        <row r="34">
          <cell r="E34">
            <v>0</v>
          </cell>
          <cell r="F34">
            <v>0</v>
          </cell>
          <cell r="G34" t="str">
            <v>(Select)</v>
          </cell>
        </row>
        <row r="35">
          <cell r="E35">
            <v>0</v>
          </cell>
          <cell r="F35">
            <v>0</v>
          </cell>
          <cell r="G35" t="str">
            <v>(Select)</v>
          </cell>
        </row>
        <row r="36">
          <cell r="E36">
            <v>0</v>
          </cell>
          <cell r="F36">
            <v>0</v>
          </cell>
          <cell r="G36" t="str">
            <v>(Select)</v>
          </cell>
        </row>
        <row r="37">
          <cell r="E37">
            <v>0</v>
          </cell>
          <cell r="F37">
            <v>0</v>
          </cell>
          <cell r="G37" t="str">
            <v>(Select)</v>
          </cell>
        </row>
        <row r="38">
          <cell r="E38">
            <v>0</v>
          </cell>
          <cell r="F38">
            <v>0</v>
          </cell>
          <cell r="G38" t="str">
            <v>(Select)</v>
          </cell>
        </row>
        <row r="39">
          <cell r="E39">
            <v>0</v>
          </cell>
          <cell r="F39">
            <v>0</v>
          </cell>
          <cell r="G39" t="str">
            <v>(Select)</v>
          </cell>
        </row>
        <row r="40">
          <cell r="E40">
            <v>0</v>
          </cell>
          <cell r="F40">
            <v>0</v>
          </cell>
          <cell r="G40" t="str">
            <v>(Select)</v>
          </cell>
        </row>
        <row r="41">
          <cell r="E41">
            <v>0</v>
          </cell>
          <cell r="F41">
            <v>0</v>
          </cell>
          <cell r="G41" t="str">
            <v>(Select)</v>
          </cell>
        </row>
        <row r="42">
          <cell r="E42">
            <v>0</v>
          </cell>
          <cell r="F42">
            <v>0</v>
          </cell>
          <cell r="G42" t="str">
            <v>(Select)</v>
          </cell>
        </row>
        <row r="43">
          <cell r="E43">
            <v>0</v>
          </cell>
          <cell r="F43">
            <v>0</v>
          </cell>
          <cell r="G43" t="str">
            <v>(Select)</v>
          </cell>
        </row>
        <row r="44">
          <cell r="E44">
            <v>0</v>
          </cell>
          <cell r="F44">
            <v>0</v>
          </cell>
          <cell r="G44" t="str">
            <v>(Select)</v>
          </cell>
        </row>
        <row r="45">
          <cell r="E45">
            <v>0</v>
          </cell>
          <cell r="F45">
            <v>0</v>
          </cell>
          <cell r="G45" t="str">
            <v>(Select)</v>
          </cell>
        </row>
        <row r="46">
          <cell r="E46">
            <v>0</v>
          </cell>
          <cell r="F46">
            <v>0</v>
          </cell>
          <cell r="G46" t="str">
            <v>(Select)</v>
          </cell>
        </row>
        <row r="47">
          <cell r="E47">
            <v>0</v>
          </cell>
          <cell r="F47">
            <v>0</v>
          </cell>
          <cell r="G47" t="str">
            <v>(Select)</v>
          </cell>
        </row>
        <row r="48">
          <cell r="E48">
            <v>0</v>
          </cell>
          <cell r="F48">
            <v>0</v>
          </cell>
          <cell r="G48" t="str">
            <v>(Select)</v>
          </cell>
        </row>
        <row r="49">
          <cell r="E49">
            <v>0</v>
          </cell>
          <cell r="F49">
            <v>0</v>
          </cell>
          <cell r="G49" t="str">
            <v>(Select)</v>
          </cell>
        </row>
        <row r="50">
          <cell r="E50">
            <v>0</v>
          </cell>
          <cell r="F50">
            <v>0</v>
          </cell>
          <cell r="G50" t="str">
            <v>(Select)</v>
          </cell>
        </row>
        <row r="51">
          <cell r="E51">
            <v>0</v>
          </cell>
          <cell r="F51">
            <v>0</v>
          </cell>
          <cell r="G51" t="str">
            <v>(Select)</v>
          </cell>
        </row>
        <row r="52">
          <cell r="E52">
            <v>0</v>
          </cell>
          <cell r="F52">
            <v>0</v>
          </cell>
          <cell r="G52" t="str">
            <v>(Select)</v>
          </cell>
        </row>
        <row r="53">
          <cell r="E53">
            <v>0</v>
          </cell>
          <cell r="F53">
            <v>0</v>
          </cell>
          <cell r="G53" t="str">
            <v>(Select)</v>
          </cell>
        </row>
        <row r="54">
          <cell r="E54">
            <v>0</v>
          </cell>
          <cell r="F54">
            <v>0</v>
          </cell>
          <cell r="G54" t="str">
            <v>(Select)</v>
          </cell>
        </row>
        <row r="55">
          <cell r="E55">
            <v>0</v>
          </cell>
          <cell r="F55">
            <v>0</v>
          </cell>
          <cell r="G55" t="str">
            <v>(Select)</v>
          </cell>
        </row>
        <row r="56">
          <cell r="E56">
            <v>0</v>
          </cell>
          <cell r="F56">
            <v>0</v>
          </cell>
          <cell r="G56" t="str">
            <v>(Select)</v>
          </cell>
        </row>
        <row r="57">
          <cell r="E57">
            <v>0</v>
          </cell>
          <cell r="F57">
            <v>0</v>
          </cell>
          <cell r="G57" t="str">
            <v>(Select)</v>
          </cell>
        </row>
        <row r="58">
          <cell r="E58">
            <v>0</v>
          </cell>
          <cell r="F58">
            <v>0</v>
          </cell>
          <cell r="G58" t="str">
            <v>(Select)</v>
          </cell>
        </row>
        <row r="59">
          <cell r="E59">
            <v>0</v>
          </cell>
          <cell r="F59">
            <v>0</v>
          </cell>
          <cell r="G59" t="str">
            <v>(Select)</v>
          </cell>
        </row>
        <row r="60">
          <cell r="E60">
            <v>0</v>
          </cell>
          <cell r="F60">
            <v>0</v>
          </cell>
          <cell r="G60" t="str">
            <v>(Select)</v>
          </cell>
        </row>
        <row r="61">
          <cell r="E61">
            <v>0</v>
          </cell>
          <cell r="F61">
            <v>0</v>
          </cell>
          <cell r="G61" t="str">
            <v>(Select)</v>
          </cell>
        </row>
        <row r="62">
          <cell r="E62">
            <v>0</v>
          </cell>
          <cell r="F62">
            <v>0</v>
          </cell>
          <cell r="G62" t="str">
            <v>(Select)</v>
          </cell>
        </row>
        <row r="63">
          <cell r="E63">
            <v>0</v>
          </cell>
          <cell r="F63">
            <v>0</v>
          </cell>
          <cell r="G63" t="str">
            <v>(Select)</v>
          </cell>
        </row>
        <row r="64">
          <cell r="E64">
            <v>0</v>
          </cell>
          <cell r="F64">
            <v>0</v>
          </cell>
          <cell r="G64" t="str">
            <v>(Select)</v>
          </cell>
        </row>
        <row r="65">
          <cell r="E65">
            <v>0</v>
          </cell>
          <cell r="F65">
            <v>0</v>
          </cell>
          <cell r="G65" t="str">
            <v>(Select)</v>
          </cell>
        </row>
        <row r="66">
          <cell r="E66">
            <v>0</v>
          </cell>
          <cell r="F66">
            <v>0</v>
          </cell>
          <cell r="G66" t="str">
            <v>(Select)</v>
          </cell>
        </row>
        <row r="67">
          <cell r="E67">
            <v>0</v>
          </cell>
          <cell r="F67">
            <v>0</v>
          </cell>
          <cell r="G67" t="str">
            <v>(Select)</v>
          </cell>
        </row>
        <row r="68">
          <cell r="E68">
            <v>0</v>
          </cell>
          <cell r="F68">
            <v>0</v>
          </cell>
          <cell r="G68" t="str">
            <v>(Select)</v>
          </cell>
        </row>
        <row r="69">
          <cell r="E69">
            <v>0</v>
          </cell>
          <cell r="F69">
            <v>0</v>
          </cell>
          <cell r="G69" t="str">
            <v>(Select)</v>
          </cell>
        </row>
        <row r="70">
          <cell r="E70">
            <v>0</v>
          </cell>
          <cell r="F70">
            <v>0</v>
          </cell>
          <cell r="G70" t="str">
            <v>(Select)</v>
          </cell>
        </row>
        <row r="71">
          <cell r="E71">
            <v>0</v>
          </cell>
          <cell r="F71">
            <v>0</v>
          </cell>
          <cell r="G71" t="str">
            <v>(Select)</v>
          </cell>
        </row>
        <row r="72">
          <cell r="E72">
            <v>0</v>
          </cell>
          <cell r="F72">
            <v>0</v>
          </cell>
          <cell r="G72" t="str">
            <v>(Select)</v>
          </cell>
        </row>
        <row r="73">
          <cell r="E73">
            <v>0</v>
          </cell>
          <cell r="F73">
            <v>0</v>
          </cell>
          <cell r="G73" t="str">
            <v>(Select)</v>
          </cell>
        </row>
        <row r="74">
          <cell r="E74">
            <v>0</v>
          </cell>
          <cell r="F74">
            <v>0</v>
          </cell>
          <cell r="G74" t="str">
            <v>(Select)</v>
          </cell>
        </row>
        <row r="75">
          <cell r="E75">
            <v>0</v>
          </cell>
          <cell r="F75">
            <v>0</v>
          </cell>
          <cell r="G75" t="str">
            <v>(Select)</v>
          </cell>
        </row>
        <row r="76">
          <cell r="E76">
            <v>0</v>
          </cell>
          <cell r="F76">
            <v>0</v>
          </cell>
          <cell r="G76" t="str">
            <v>(Select)</v>
          </cell>
        </row>
        <row r="77">
          <cell r="E77">
            <v>0</v>
          </cell>
          <cell r="F77">
            <v>0</v>
          </cell>
          <cell r="G77" t="str">
            <v>(Select)</v>
          </cell>
        </row>
        <row r="78">
          <cell r="E78">
            <v>0</v>
          </cell>
          <cell r="F78">
            <v>0</v>
          </cell>
          <cell r="G78" t="str">
            <v>(Select)</v>
          </cell>
        </row>
        <row r="79">
          <cell r="E79">
            <v>0</v>
          </cell>
          <cell r="F79">
            <v>0</v>
          </cell>
          <cell r="G79" t="str">
            <v>(Select)</v>
          </cell>
        </row>
        <row r="80">
          <cell r="E80">
            <v>0</v>
          </cell>
          <cell r="F80">
            <v>0</v>
          </cell>
          <cell r="G80" t="str">
            <v>(Select)</v>
          </cell>
        </row>
        <row r="81">
          <cell r="E81">
            <v>0</v>
          </cell>
          <cell r="F81">
            <v>0</v>
          </cell>
          <cell r="G81" t="str">
            <v>(Select)</v>
          </cell>
        </row>
        <row r="82">
          <cell r="E82">
            <v>0</v>
          </cell>
          <cell r="F82">
            <v>0</v>
          </cell>
          <cell r="G82" t="str">
            <v>(Select)</v>
          </cell>
        </row>
        <row r="83">
          <cell r="E83">
            <v>0</v>
          </cell>
          <cell r="F83">
            <v>0</v>
          </cell>
          <cell r="G83" t="str">
            <v>(Select)</v>
          </cell>
        </row>
        <row r="84">
          <cell r="E84">
            <v>0</v>
          </cell>
          <cell r="F84">
            <v>0</v>
          </cell>
          <cell r="G84" t="str">
            <v>(Select)</v>
          </cell>
        </row>
        <row r="85">
          <cell r="E85">
            <v>0</v>
          </cell>
          <cell r="F85">
            <v>0</v>
          </cell>
          <cell r="G85" t="str">
            <v>(Select)</v>
          </cell>
        </row>
        <row r="86">
          <cell r="E86">
            <v>0</v>
          </cell>
          <cell r="F86">
            <v>0</v>
          </cell>
          <cell r="G86" t="str">
            <v>(Select)</v>
          </cell>
        </row>
        <row r="87">
          <cell r="E87">
            <v>0</v>
          </cell>
          <cell r="F87">
            <v>0</v>
          </cell>
          <cell r="G87" t="str">
            <v>(Select)</v>
          </cell>
        </row>
        <row r="88">
          <cell r="E88">
            <v>0</v>
          </cell>
          <cell r="F88">
            <v>0</v>
          </cell>
          <cell r="G88" t="str">
            <v>(Select)</v>
          </cell>
        </row>
        <row r="89">
          <cell r="E89">
            <v>0</v>
          </cell>
          <cell r="F89">
            <v>0</v>
          </cell>
          <cell r="G89" t="str">
            <v>(Select)</v>
          </cell>
        </row>
        <row r="90">
          <cell r="E90">
            <v>0</v>
          </cell>
          <cell r="F90">
            <v>0</v>
          </cell>
          <cell r="G90" t="str">
            <v>(Select)</v>
          </cell>
        </row>
        <row r="91">
          <cell r="E91">
            <v>0</v>
          </cell>
          <cell r="F91">
            <v>0</v>
          </cell>
          <cell r="G91" t="str">
            <v>(Select)</v>
          </cell>
        </row>
        <row r="92">
          <cell r="E92">
            <v>0</v>
          </cell>
          <cell r="F92">
            <v>0</v>
          </cell>
          <cell r="G92" t="str">
            <v>(Select)</v>
          </cell>
        </row>
        <row r="93">
          <cell r="E93">
            <v>0</v>
          </cell>
          <cell r="F93">
            <v>0</v>
          </cell>
          <cell r="G93" t="str">
            <v>(Select)</v>
          </cell>
        </row>
        <row r="94">
          <cell r="E94">
            <v>0</v>
          </cell>
          <cell r="F94">
            <v>0</v>
          </cell>
          <cell r="G94" t="str">
            <v>(Select)</v>
          </cell>
        </row>
        <row r="95">
          <cell r="E95">
            <v>0</v>
          </cell>
          <cell r="F95">
            <v>0</v>
          </cell>
          <cell r="G95" t="str">
            <v>(Select)</v>
          </cell>
        </row>
        <row r="96">
          <cell r="E96">
            <v>0</v>
          </cell>
          <cell r="F96">
            <v>0</v>
          </cell>
          <cell r="G96" t="str">
            <v>(Select)</v>
          </cell>
        </row>
        <row r="97">
          <cell r="E97">
            <v>0</v>
          </cell>
          <cell r="F97">
            <v>0</v>
          </cell>
          <cell r="G97" t="str">
            <v>(Select)</v>
          </cell>
        </row>
        <row r="98">
          <cell r="E98">
            <v>0</v>
          </cell>
          <cell r="F98">
            <v>0</v>
          </cell>
          <cell r="G98" t="str">
            <v>(Select)</v>
          </cell>
        </row>
        <row r="99">
          <cell r="E99">
            <v>0</v>
          </cell>
          <cell r="F99">
            <v>0</v>
          </cell>
          <cell r="G99" t="str">
            <v>(Select)</v>
          </cell>
        </row>
        <row r="100">
          <cell r="E100">
            <v>0</v>
          </cell>
          <cell r="F100">
            <v>0</v>
          </cell>
          <cell r="G100" t="str">
            <v>(Select)</v>
          </cell>
        </row>
        <row r="101">
          <cell r="E101">
            <v>0</v>
          </cell>
          <cell r="F101">
            <v>0</v>
          </cell>
          <cell r="G101" t="str">
            <v>(Select)</v>
          </cell>
        </row>
        <row r="102">
          <cell r="E102">
            <v>0</v>
          </cell>
          <cell r="F102">
            <v>0</v>
          </cell>
          <cell r="G102" t="str">
            <v>(Select)</v>
          </cell>
        </row>
        <row r="103">
          <cell r="E103">
            <v>0</v>
          </cell>
          <cell r="F103">
            <v>0</v>
          </cell>
          <cell r="G103" t="str">
            <v>(Select)</v>
          </cell>
        </row>
        <row r="104">
          <cell r="E104">
            <v>0</v>
          </cell>
          <cell r="F104">
            <v>0</v>
          </cell>
          <cell r="G104" t="str">
            <v>(Select)</v>
          </cell>
        </row>
        <row r="105">
          <cell r="E105">
            <v>0</v>
          </cell>
          <cell r="F105">
            <v>0</v>
          </cell>
          <cell r="G105" t="str">
            <v>(Select)</v>
          </cell>
        </row>
        <row r="106">
          <cell r="E106">
            <v>0</v>
          </cell>
          <cell r="F106">
            <v>0</v>
          </cell>
          <cell r="G106" t="str">
            <v>(Select)</v>
          </cell>
        </row>
        <row r="107">
          <cell r="E107">
            <v>0</v>
          </cell>
          <cell r="F107">
            <v>0</v>
          </cell>
          <cell r="G107" t="str">
            <v>(Select)</v>
          </cell>
        </row>
        <row r="108">
          <cell r="E108">
            <v>0</v>
          </cell>
          <cell r="F108">
            <v>0</v>
          </cell>
          <cell r="G108" t="str">
            <v>(Select)</v>
          </cell>
        </row>
        <row r="109">
          <cell r="E109">
            <v>0</v>
          </cell>
          <cell r="F109">
            <v>0</v>
          </cell>
          <cell r="G109" t="str">
            <v>(Select)</v>
          </cell>
        </row>
        <row r="110">
          <cell r="E110">
            <v>0</v>
          </cell>
          <cell r="F110">
            <v>0</v>
          </cell>
          <cell r="G110" t="str">
            <v>(Select)</v>
          </cell>
        </row>
        <row r="111">
          <cell r="E111">
            <v>0</v>
          </cell>
          <cell r="F111">
            <v>0</v>
          </cell>
          <cell r="G111" t="str">
            <v>(Select)</v>
          </cell>
        </row>
        <row r="112">
          <cell r="E112">
            <v>0</v>
          </cell>
          <cell r="F112">
            <v>0</v>
          </cell>
          <cell r="G112" t="str">
            <v>(Select)</v>
          </cell>
        </row>
        <row r="113">
          <cell r="E113">
            <v>0</v>
          </cell>
          <cell r="F113">
            <v>0</v>
          </cell>
          <cell r="G113" t="str">
            <v>(Select)</v>
          </cell>
        </row>
        <row r="114">
          <cell r="E114">
            <v>0</v>
          </cell>
          <cell r="F114">
            <v>0</v>
          </cell>
          <cell r="G114" t="str">
            <v>(Select)</v>
          </cell>
        </row>
        <row r="115">
          <cell r="E115">
            <v>0</v>
          </cell>
          <cell r="F115">
            <v>0</v>
          </cell>
          <cell r="G115" t="str">
            <v>(Select)</v>
          </cell>
        </row>
        <row r="116">
          <cell r="E116">
            <v>0</v>
          </cell>
          <cell r="F116">
            <v>0</v>
          </cell>
          <cell r="G116" t="str">
            <v>(Select)</v>
          </cell>
        </row>
        <row r="117">
          <cell r="E117">
            <v>0</v>
          </cell>
          <cell r="F117">
            <v>0</v>
          </cell>
          <cell r="G117" t="str">
            <v>(Select)</v>
          </cell>
        </row>
        <row r="118">
          <cell r="E118">
            <v>0</v>
          </cell>
          <cell r="F118">
            <v>0</v>
          </cell>
          <cell r="G118" t="str">
            <v>(Select)</v>
          </cell>
        </row>
        <row r="119">
          <cell r="E119">
            <v>0</v>
          </cell>
          <cell r="F119">
            <v>0</v>
          </cell>
          <cell r="G119" t="str">
            <v>(Select)</v>
          </cell>
        </row>
        <row r="120">
          <cell r="E120">
            <v>0</v>
          </cell>
          <cell r="F120">
            <v>0</v>
          </cell>
          <cell r="G120" t="str">
            <v>(Select)</v>
          </cell>
        </row>
        <row r="121">
          <cell r="E121">
            <v>0</v>
          </cell>
          <cell r="F121">
            <v>0</v>
          </cell>
          <cell r="G121" t="str">
            <v>(Select)</v>
          </cell>
        </row>
        <row r="122">
          <cell r="E122">
            <v>0</v>
          </cell>
          <cell r="F122">
            <v>0</v>
          </cell>
          <cell r="G122" t="str">
            <v>(Select)</v>
          </cell>
        </row>
        <row r="123">
          <cell r="E123">
            <v>0</v>
          </cell>
          <cell r="F123">
            <v>0</v>
          </cell>
          <cell r="G123" t="str">
            <v>(Select)</v>
          </cell>
        </row>
        <row r="124">
          <cell r="E124">
            <v>0</v>
          </cell>
          <cell r="F124">
            <v>0</v>
          </cell>
          <cell r="G124" t="str">
            <v>(Select)</v>
          </cell>
        </row>
        <row r="125">
          <cell r="E125">
            <v>0</v>
          </cell>
          <cell r="F125">
            <v>0</v>
          </cell>
          <cell r="G125" t="str">
            <v>(Select)</v>
          </cell>
        </row>
        <row r="126">
          <cell r="E126">
            <v>0</v>
          </cell>
          <cell r="F126">
            <v>0</v>
          </cell>
          <cell r="G126" t="str">
            <v>(Select)</v>
          </cell>
        </row>
        <row r="127">
          <cell r="E127">
            <v>0</v>
          </cell>
          <cell r="F127">
            <v>0</v>
          </cell>
          <cell r="G127" t="str">
            <v>(Select)</v>
          </cell>
        </row>
        <row r="128">
          <cell r="E128">
            <v>0</v>
          </cell>
          <cell r="F128">
            <v>0</v>
          </cell>
          <cell r="G128" t="str">
            <v>(Select)</v>
          </cell>
        </row>
        <row r="129">
          <cell r="E129">
            <v>0</v>
          </cell>
          <cell r="F129">
            <v>0</v>
          </cell>
          <cell r="G129" t="str">
            <v>(Select)</v>
          </cell>
        </row>
        <row r="130">
          <cell r="E130">
            <v>0</v>
          </cell>
          <cell r="F130">
            <v>0</v>
          </cell>
          <cell r="G130" t="str">
            <v>(Select)</v>
          </cell>
        </row>
        <row r="131">
          <cell r="E131">
            <v>0</v>
          </cell>
          <cell r="F131">
            <v>0</v>
          </cell>
          <cell r="G131" t="str">
            <v>(Select)</v>
          </cell>
        </row>
        <row r="132">
          <cell r="E132">
            <v>0</v>
          </cell>
          <cell r="F132">
            <v>0</v>
          </cell>
          <cell r="G132" t="str">
            <v>(Select)</v>
          </cell>
        </row>
        <row r="133">
          <cell r="E133">
            <v>0</v>
          </cell>
          <cell r="F133">
            <v>0</v>
          </cell>
          <cell r="G133" t="str">
            <v>(Select)</v>
          </cell>
        </row>
        <row r="134">
          <cell r="E134">
            <v>0</v>
          </cell>
          <cell r="F134">
            <v>0</v>
          </cell>
          <cell r="G134" t="str">
            <v>(Select)</v>
          </cell>
        </row>
        <row r="135">
          <cell r="E135">
            <v>0</v>
          </cell>
          <cell r="F135">
            <v>0</v>
          </cell>
          <cell r="G135" t="str">
            <v>(Select)</v>
          </cell>
        </row>
        <row r="136">
          <cell r="E136">
            <v>0</v>
          </cell>
          <cell r="F136">
            <v>0</v>
          </cell>
          <cell r="G136" t="str">
            <v>(Select)</v>
          </cell>
        </row>
        <row r="137">
          <cell r="E137">
            <v>0</v>
          </cell>
          <cell r="F137">
            <v>0</v>
          </cell>
          <cell r="G137" t="str">
            <v>(Select)</v>
          </cell>
        </row>
        <row r="138">
          <cell r="E138">
            <v>0</v>
          </cell>
          <cell r="F138">
            <v>0</v>
          </cell>
          <cell r="G138" t="str">
            <v>(Select)</v>
          </cell>
        </row>
        <row r="139">
          <cell r="E139">
            <v>0</v>
          </cell>
          <cell r="F139">
            <v>0</v>
          </cell>
          <cell r="G139" t="str">
            <v>(Select)</v>
          </cell>
        </row>
        <row r="140">
          <cell r="E140">
            <v>0</v>
          </cell>
          <cell r="F140">
            <v>0</v>
          </cell>
          <cell r="G140" t="str">
            <v>(Select)</v>
          </cell>
        </row>
        <row r="141">
          <cell r="E141">
            <v>0</v>
          </cell>
          <cell r="F141">
            <v>0</v>
          </cell>
          <cell r="G141" t="str">
            <v>(Select)</v>
          </cell>
        </row>
        <row r="142">
          <cell r="E142">
            <v>0</v>
          </cell>
          <cell r="F142">
            <v>0</v>
          </cell>
          <cell r="G142" t="str">
            <v>(Select)</v>
          </cell>
        </row>
        <row r="143">
          <cell r="E143">
            <v>0</v>
          </cell>
          <cell r="F143">
            <v>0</v>
          </cell>
          <cell r="G143" t="str">
            <v>(Select)</v>
          </cell>
        </row>
        <row r="144">
          <cell r="E144">
            <v>0</v>
          </cell>
          <cell r="F144">
            <v>0</v>
          </cell>
          <cell r="G144" t="str">
            <v>(Select)</v>
          </cell>
        </row>
        <row r="145">
          <cell r="E145">
            <v>0</v>
          </cell>
          <cell r="F145">
            <v>0</v>
          </cell>
          <cell r="G145" t="str">
            <v>(Select)</v>
          </cell>
        </row>
        <row r="146">
          <cell r="E146">
            <v>0</v>
          </cell>
          <cell r="F146">
            <v>0</v>
          </cell>
          <cell r="G146" t="str">
            <v>(Select)</v>
          </cell>
        </row>
        <row r="147">
          <cell r="E147">
            <v>0</v>
          </cell>
          <cell r="F147">
            <v>0</v>
          </cell>
          <cell r="G147" t="str">
            <v>(Select)</v>
          </cell>
        </row>
        <row r="148">
          <cell r="E148">
            <v>0</v>
          </cell>
          <cell r="F148">
            <v>0</v>
          </cell>
          <cell r="G148" t="str">
            <v>(Select)</v>
          </cell>
        </row>
        <row r="149">
          <cell r="E149">
            <v>0</v>
          </cell>
          <cell r="F149">
            <v>0</v>
          </cell>
          <cell r="G149" t="str">
            <v>(Select)</v>
          </cell>
        </row>
        <row r="150">
          <cell r="E150">
            <v>0</v>
          </cell>
          <cell r="F150">
            <v>0</v>
          </cell>
          <cell r="G150" t="str">
            <v>(Select)</v>
          </cell>
        </row>
        <row r="151">
          <cell r="E151">
            <v>0</v>
          </cell>
          <cell r="F151">
            <v>0</v>
          </cell>
          <cell r="G151" t="str">
            <v>(Select)</v>
          </cell>
        </row>
        <row r="152">
          <cell r="E152">
            <v>0</v>
          </cell>
          <cell r="F152">
            <v>0</v>
          </cell>
          <cell r="G152" t="str">
            <v>(Select)</v>
          </cell>
        </row>
        <row r="153">
          <cell r="E153">
            <v>0</v>
          </cell>
          <cell r="F153">
            <v>0</v>
          </cell>
          <cell r="G153" t="str">
            <v>(Select)</v>
          </cell>
        </row>
        <row r="154">
          <cell r="E154">
            <v>0</v>
          </cell>
          <cell r="F154">
            <v>0</v>
          </cell>
          <cell r="G154" t="str">
            <v>(Select)</v>
          </cell>
        </row>
        <row r="155">
          <cell r="E155">
            <v>0</v>
          </cell>
          <cell r="F155">
            <v>0</v>
          </cell>
          <cell r="G155" t="str">
            <v>(Select)</v>
          </cell>
        </row>
        <row r="156">
          <cell r="E156">
            <v>0</v>
          </cell>
          <cell r="F156">
            <v>0</v>
          </cell>
          <cell r="G156" t="str">
            <v>(Select)</v>
          </cell>
        </row>
        <row r="157">
          <cell r="E157">
            <v>0</v>
          </cell>
          <cell r="F157">
            <v>0</v>
          </cell>
          <cell r="G157" t="str">
            <v>(Select)</v>
          </cell>
        </row>
        <row r="158">
          <cell r="E158">
            <v>0</v>
          </cell>
          <cell r="F158">
            <v>0</v>
          </cell>
          <cell r="G158" t="str">
            <v>(Select)</v>
          </cell>
        </row>
        <row r="159">
          <cell r="E159">
            <v>0</v>
          </cell>
          <cell r="F159">
            <v>0</v>
          </cell>
          <cell r="G159" t="str">
            <v>(Select)</v>
          </cell>
        </row>
        <row r="160">
          <cell r="E160">
            <v>0</v>
          </cell>
          <cell r="F160">
            <v>0</v>
          </cell>
          <cell r="G160" t="str">
            <v>(Select)</v>
          </cell>
        </row>
        <row r="161">
          <cell r="E161">
            <v>0</v>
          </cell>
          <cell r="F161">
            <v>0</v>
          </cell>
          <cell r="G161" t="str">
            <v>(Select)</v>
          </cell>
        </row>
        <row r="162">
          <cell r="E162">
            <v>0</v>
          </cell>
          <cell r="F162">
            <v>0</v>
          </cell>
          <cell r="G162" t="str">
            <v>(Select)</v>
          </cell>
        </row>
        <row r="163">
          <cell r="E163">
            <v>0</v>
          </cell>
          <cell r="F163">
            <v>0</v>
          </cell>
          <cell r="G163" t="str">
            <v>(Select)</v>
          </cell>
        </row>
        <row r="164">
          <cell r="E164">
            <v>0</v>
          </cell>
          <cell r="F164">
            <v>0</v>
          </cell>
          <cell r="G164" t="str">
            <v>(Select)</v>
          </cell>
        </row>
        <row r="165">
          <cell r="E165">
            <v>0</v>
          </cell>
          <cell r="F165">
            <v>0</v>
          </cell>
          <cell r="G165" t="str">
            <v>(Select)</v>
          </cell>
        </row>
        <row r="166">
          <cell r="E166">
            <v>0</v>
          </cell>
          <cell r="F166">
            <v>0</v>
          </cell>
          <cell r="G166" t="str">
            <v>(Select)</v>
          </cell>
        </row>
        <row r="167">
          <cell r="E167">
            <v>0</v>
          </cell>
          <cell r="F167">
            <v>0</v>
          </cell>
          <cell r="G167" t="str">
            <v>(Select)</v>
          </cell>
        </row>
        <row r="168">
          <cell r="E168">
            <v>0</v>
          </cell>
          <cell r="F168">
            <v>0</v>
          </cell>
          <cell r="G168" t="str">
            <v>(Select)</v>
          </cell>
        </row>
        <row r="169">
          <cell r="E169">
            <v>0</v>
          </cell>
          <cell r="F169">
            <v>0</v>
          </cell>
          <cell r="G169" t="str">
            <v>(Select)</v>
          </cell>
        </row>
        <row r="170">
          <cell r="E170">
            <v>0</v>
          </cell>
          <cell r="F170">
            <v>0</v>
          </cell>
          <cell r="G170" t="str">
            <v>(Select)</v>
          </cell>
        </row>
        <row r="171">
          <cell r="E171">
            <v>0</v>
          </cell>
          <cell r="F171">
            <v>0</v>
          </cell>
          <cell r="G171" t="str">
            <v>(Select)</v>
          </cell>
        </row>
        <row r="172">
          <cell r="E172">
            <v>0</v>
          </cell>
          <cell r="F172">
            <v>0</v>
          </cell>
          <cell r="G172" t="str">
            <v>(Select)</v>
          </cell>
        </row>
        <row r="173">
          <cell r="E173">
            <v>0</v>
          </cell>
          <cell r="F173">
            <v>0</v>
          </cell>
          <cell r="G173" t="str">
            <v>(Select)</v>
          </cell>
        </row>
        <row r="174">
          <cell r="E174">
            <v>0</v>
          </cell>
          <cell r="F174">
            <v>0</v>
          </cell>
          <cell r="G174" t="str">
            <v>(Select)</v>
          </cell>
        </row>
        <row r="175">
          <cell r="E175">
            <v>0</v>
          </cell>
          <cell r="F175">
            <v>0</v>
          </cell>
          <cell r="G175" t="str">
            <v>(Select)</v>
          </cell>
        </row>
        <row r="176">
          <cell r="E176">
            <v>0</v>
          </cell>
          <cell r="F176">
            <v>0</v>
          </cell>
          <cell r="G176" t="str">
            <v>(Select)</v>
          </cell>
        </row>
        <row r="177">
          <cell r="E177">
            <v>0</v>
          </cell>
          <cell r="F177">
            <v>0</v>
          </cell>
          <cell r="G177" t="str">
            <v>(Select)</v>
          </cell>
        </row>
        <row r="178">
          <cell r="E178">
            <v>0</v>
          </cell>
          <cell r="F178">
            <v>0</v>
          </cell>
          <cell r="G178" t="str">
            <v>(Select)</v>
          </cell>
        </row>
        <row r="179">
          <cell r="E179">
            <v>0</v>
          </cell>
          <cell r="F179">
            <v>0</v>
          </cell>
          <cell r="G179" t="str">
            <v>(Select)</v>
          </cell>
        </row>
        <row r="180">
          <cell r="E180">
            <v>0</v>
          </cell>
          <cell r="F180">
            <v>0</v>
          </cell>
          <cell r="G180" t="str">
            <v>(Select)</v>
          </cell>
        </row>
        <row r="181">
          <cell r="E181">
            <v>0</v>
          </cell>
          <cell r="F181">
            <v>0</v>
          </cell>
          <cell r="G181" t="str">
            <v>(Select)</v>
          </cell>
        </row>
        <row r="182">
          <cell r="E182">
            <v>0</v>
          </cell>
          <cell r="F182">
            <v>0</v>
          </cell>
          <cell r="G182" t="str">
            <v>(Select)</v>
          </cell>
        </row>
        <row r="183">
          <cell r="E183">
            <v>0</v>
          </cell>
          <cell r="F183">
            <v>0</v>
          </cell>
          <cell r="G183" t="str">
            <v>(Select)</v>
          </cell>
        </row>
        <row r="184">
          <cell r="E184">
            <v>0</v>
          </cell>
          <cell r="F184">
            <v>0</v>
          </cell>
          <cell r="G184" t="str">
            <v>(Select)</v>
          </cell>
        </row>
        <row r="185">
          <cell r="E185">
            <v>0</v>
          </cell>
          <cell r="F185">
            <v>0</v>
          </cell>
          <cell r="G185" t="str">
            <v>(Select)</v>
          </cell>
        </row>
        <row r="186">
          <cell r="E186">
            <v>0</v>
          </cell>
          <cell r="F186">
            <v>0</v>
          </cell>
          <cell r="G186" t="str">
            <v>(Select)</v>
          </cell>
        </row>
        <row r="187">
          <cell r="E187">
            <v>0</v>
          </cell>
          <cell r="F187">
            <v>0</v>
          </cell>
          <cell r="G187" t="str">
            <v>(Select)</v>
          </cell>
        </row>
        <row r="188">
          <cell r="E188">
            <v>0</v>
          </cell>
          <cell r="F188">
            <v>0</v>
          </cell>
          <cell r="G188" t="str">
            <v>(Select)</v>
          </cell>
        </row>
        <row r="189">
          <cell r="E189">
            <v>0</v>
          </cell>
          <cell r="F189">
            <v>0</v>
          </cell>
          <cell r="G189" t="str">
            <v>(Select)</v>
          </cell>
        </row>
        <row r="190">
          <cell r="E190">
            <v>0</v>
          </cell>
          <cell r="F190">
            <v>0</v>
          </cell>
          <cell r="G190" t="str">
            <v>(Select)</v>
          </cell>
        </row>
        <row r="191">
          <cell r="E191">
            <v>0</v>
          </cell>
          <cell r="F191">
            <v>0</v>
          </cell>
          <cell r="G191" t="str">
            <v>(Select)</v>
          </cell>
        </row>
        <row r="192">
          <cell r="E192">
            <v>0</v>
          </cell>
          <cell r="F192">
            <v>0</v>
          </cell>
          <cell r="G192" t="str">
            <v>(Select)</v>
          </cell>
        </row>
        <row r="193">
          <cell r="E193">
            <v>0</v>
          </cell>
          <cell r="F193">
            <v>0</v>
          </cell>
          <cell r="G193" t="str">
            <v>(Select)</v>
          </cell>
        </row>
        <row r="194">
          <cell r="E194">
            <v>0</v>
          </cell>
          <cell r="F194">
            <v>0</v>
          </cell>
          <cell r="G194" t="str">
            <v>(Select)</v>
          </cell>
        </row>
        <row r="195">
          <cell r="E195">
            <v>0</v>
          </cell>
          <cell r="F195">
            <v>0</v>
          </cell>
          <cell r="G195" t="str">
            <v>(Select)</v>
          </cell>
        </row>
        <row r="196">
          <cell r="E196">
            <v>0</v>
          </cell>
          <cell r="F196">
            <v>0</v>
          </cell>
          <cell r="G196" t="str">
            <v>(Select)</v>
          </cell>
        </row>
        <row r="197">
          <cell r="E197">
            <v>0</v>
          </cell>
          <cell r="F197">
            <v>0</v>
          </cell>
          <cell r="G197" t="str">
            <v>(Select)</v>
          </cell>
        </row>
        <row r="198">
          <cell r="E198">
            <v>0</v>
          </cell>
          <cell r="F198">
            <v>0</v>
          </cell>
          <cell r="G198" t="str">
            <v>(Select)</v>
          </cell>
        </row>
        <row r="199">
          <cell r="E199">
            <v>0</v>
          </cell>
          <cell r="F199">
            <v>0</v>
          </cell>
          <cell r="G199" t="str">
            <v>(Select)</v>
          </cell>
        </row>
        <row r="200">
          <cell r="E200">
            <v>0</v>
          </cell>
          <cell r="F200">
            <v>0</v>
          </cell>
          <cell r="G200" t="str">
            <v>(Select)</v>
          </cell>
        </row>
        <row r="201">
          <cell r="E201">
            <v>0</v>
          </cell>
          <cell r="F201">
            <v>0</v>
          </cell>
          <cell r="G201" t="str">
            <v>(Select)</v>
          </cell>
        </row>
        <row r="202">
          <cell r="E202">
            <v>0</v>
          </cell>
          <cell r="F202">
            <v>0</v>
          </cell>
          <cell r="G202" t="str">
            <v>(Select)</v>
          </cell>
        </row>
        <row r="203">
          <cell r="E203">
            <v>0</v>
          </cell>
          <cell r="F203">
            <v>0</v>
          </cell>
          <cell r="G203" t="str">
            <v>(Select)</v>
          </cell>
        </row>
        <row r="204">
          <cell r="E204">
            <v>0</v>
          </cell>
          <cell r="F204">
            <v>0</v>
          </cell>
          <cell r="G204" t="str">
            <v>(Select)</v>
          </cell>
        </row>
        <row r="205">
          <cell r="E205">
            <v>0</v>
          </cell>
          <cell r="F205">
            <v>0</v>
          </cell>
          <cell r="G205" t="str">
            <v>(Select)</v>
          </cell>
        </row>
        <row r="206">
          <cell r="E206">
            <v>0</v>
          </cell>
          <cell r="F206">
            <v>0</v>
          </cell>
          <cell r="G206" t="str">
            <v>(Select)</v>
          </cell>
        </row>
        <row r="207">
          <cell r="E207">
            <v>0</v>
          </cell>
          <cell r="F207">
            <v>0</v>
          </cell>
          <cell r="G207" t="str">
            <v>(Select)</v>
          </cell>
        </row>
        <row r="208">
          <cell r="E208">
            <v>0</v>
          </cell>
          <cell r="F208">
            <v>0</v>
          </cell>
          <cell r="G208" t="str">
            <v>(Select)</v>
          </cell>
        </row>
        <row r="209">
          <cell r="E209">
            <v>0</v>
          </cell>
          <cell r="F209">
            <v>0</v>
          </cell>
          <cell r="G209" t="str">
            <v>(Select)</v>
          </cell>
        </row>
        <row r="210">
          <cell r="E210">
            <v>0</v>
          </cell>
          <cell r="F210">
            <v>0</v>
          </cell>
          <cell r="G210" t="str">
            <v>(Select)</v>
          </cell>
        </row>
        <row r="211">
          <cell r="E211">
            <v>0</v>
          </cell>
          <cell r="F211">
            <v>0</v>
          </cell>
          <cell r="G211" t="str">
            <v>(Select)</v>
          </cell>
        </row>
        <row r="212">
          <cell r="E212">
            <v>0</v>
          </cell>
          <cell r="F212">
            <v>0</v>
          </cell>
          <cell r="G212" t="str">
            <v>(Select)</v>
          </cell>
        </row>
        <row r="213">
          <cell r="E213">
            <v>0</v>
          </cell>
          <cell r="F213">
            <v>0</v>
          </cell>
          <cell r="G213" t="str">
            <v>(Select)</v>
          </cell>
        </row>
        <row r="214">
          <cell r="E214">
            <v>0</v>
          </cell>
          <cell r="F214">
            <v>0</v>
          </cell>
          <cell r="G214" t="str">
            <v>(Select)</v>
          </cell>
        </row>
        <row r="215">
          <cell r="E215">
            <v>0</v>
          </cell>
          <cell r="F215">
            <v>0</v>
          </cell>
          <cell r="G215" t="str">
            <v>(Select)</v>
          </cell>
        </row>
        <row r="216">
          <cell r="E216">
            <v>0</v>
          </cell>
          <cell r="F216">
            <v>0</v>
          </cell>
          <cell r="G216" t="str">
            <v>(Select)</v>
          </cell>
        </row>
        <row r="217">
          <cell r="E217">
            <v>0</v>
          </cell>
          <cell r="F217">
            <v>0</v>
          </cell>
          <cell r="G217" t="str">
            <v>(Select)</v>
          </cell>
        </row>
        <row r="218">
          <cell r="E218">
            <v>0</v>
          </cell>
          <cell r="F218">
            <v>0</v>
          </cell>
          <cell r="G218" t="str">
            <v>(Select)</v>
          </cell>
        </row>
        <row r="219">
          <cell r="E219">
            <v>0</v>
          </cell>
          <cell r="F219">
            <v>0</v>
          </cell>
          <cell r="G219" t="str">
            <v>(Select)</v>
          </cell>
        </row>
        <row r="220">
          <cell r="E220">
            <v>0</v>
          </cell>
          <cell r="F220">
            <v>0</v>
          </cell>
          <cell r="G220" t="str">
            <v>(Select)</v>
          </cell>
        </row>
        <row r="221">
          <cell r="E221">
            <v>0</v>
          </cell>
          <cell r="F221">
            <v>0</v>
          </cell>
          <cell r="G221" t="str">
            <v>(Select)</v>
          </cell>
        </row>
        <row r="222">
          <cell r="E222">
            <v>0</v>
          </cell>
          <cell r="F222">
            <v>0</v>
          </cell>
          <cell r="G222" t="str">
            <v>(Select)</v>
          </cell>
        </row>
        <row r="223">
          <cell r="E223">
            <v>0</v>
          </cell>
          <cell r="F223">
            <v>0</v>
          </cell>
          <cell r="G223" t="str">
            <v>(Select)</v>
          </cell>
        </row>
        <row r="224">
          <cell r="E224">
            <v>0</v>
          </cell>
          <cell r="F224">
            <v>0</v>
          </cell>
          <cell r="G224" t="str">
            <v>(Select)</v>
          </cell>
        </row>
        <row r="225">
          <cell r="E225">
            <v>0</v>
          </cell>
          <cell r="F225">
            <v>0</v>
          </cell>
          <cell r="G225" t="str">
            <v>(Select)</v>
          </cell>
        </row>
        <row r="226">
          <cell r="E226">
            <v>0</v>
          </cell>
          <cell r="F226">
            <v>0</v>
          </cell>
          <cell r="G226" t="str">
            <v>(Select)</v>
          </cell>
        </row>
        <row r="227">
          <cell r="E227">
            <v>0</v>
          </cell>
          <cell r="F227">
            <v>0</v>
          </cell>
          <cell r="G227" t="str">
            <v>(Select)</v>
          </cell>
        </row>
        <row r="228">
          <cell r="E228">
            <v>0</v>
          </cell>
          <cell r="F228">
            <v>0</v>
          </cell>
          <cell r="G228" t="str">
            <v>(Select)</v>
          </cell>
        </row>
        <row r="229">
          <cell r="E229">
            <v>0</v>
          </cell>
          <cell r="F229">
            <v>0</v>
          </cell>
          <cell r="G229" t="str">
            <v>(Select)</v>
          </cell>
        </row>
        <row r="230">
          <cell r="E230">
            <v>0</v>
          </cell>
          <cell r="F230">
            <v>0</v>
          </cell>
          <cell r="G230" t="str">
            <v>(Select)</v>
          </cell>
        </row>
        <row r="231">
          <cell r="E231">
            <v>0</v>
          </cell>
          <cell r="F231">
            <v>0</v>
          </cell>
          <cell r="G231" t="str">
            <v>(Select)</v>
          </cell>
        </row>
        <row r="232">
          <cell r="E232">
            <v>0</v>
          </cell>
          <cell r="F232">
            <v>0</v>
          </cell>
          <cell r="G232" t="str">
            <v>(Select)</v>
          </cell>
        </row>
        <row r="233">
          <cell r="E233">
            <v>0</v>
          </cell>
          <cell r="F233">
            <v>0</v>
          </cell>
          <cell r="G233" t="str">
            <v>(Select)</v>
          </cell>
        </row>
        <row r="234">
          <cell r="E234">
            <v>0</v>
          </cell>
          <cell r="F234">
            <v>0</v>
          </cell>
          <cell r="G234" t="str">
            <v>(Select)</v>
          </cell>
        </row>
        <row r="235">
          <cell r="E235">
            <v>0</v>
          </cell>
          <cell r="F235">
            <v>0</v>
          </cell>
          <cell r="G235" t="str">
            <v>(Select)</v>
          </cell>
        </row>
        <row r="236">
          <cell r="E236">
            <v>0</v>
          </cell>
          <cell r="F236">
            <v>0</v>
          </cell>
          <cell r="G236" t="str">
            <v>(Select)</v>
          </cell>
        </row>
        <row r="237">
          <cell r="E237">
            <v>0</v>
          </cell>
          <cell r="F237">
            <v>0</v>
          </cell>
          <cell r="G237" t="str">
            <v>(Select)</v>
          </cell>
        </row>
        <row r="238">
          <cell r="E238">
            <v>0</v>
          </cell>
          <cell r="F238">
            <v>0</v>
          </cell>
          <cell r="G238" t="str">
            <v>(Select)</v>
          </cell>
        </row>
        <row r="239">
          <cell r="E239">
            <v>0</v>
          </cell>
          <cell r="F239">
            <v>0</v>
          </cell>
          <cell r="G239" t="str">
            <v>(Select)</v>
          </cell>
        </row>
        <row r="240">
          <cell r="E240">
            <v>0</v>
          </cell>
          <cell r="F240">
            <v>0</v>
          </cell>
          <cell r="G240" t="str">
            <v>(Select)</v>
          </cell>
        </row>
        <row r="241">
          <cell r="E241">
            <v>0</v>
          </cell>
          <cell r="F241">
            <v>0</v>
          </cell>
          <cell r="G241" t="str">
            <v>(Select)</v>
          </cell>
        </row>
        <row r="242">
          <cell r="E242">
            <v>0</v>
          </cell>
          <cell r="F242">
            <v>0</v>
          </cell>
          <cell r="G242" t="str">
            <v>(Select)</v>
          </cell>
        </row>
        <row r="243">
          <cell r="E243">
            <v>0</v>
          </cell>
          <cell r="F243">
            <v>0</v>
          </cell>
          <cell r="G243" t="str">
            <v>(Select)</v>
          </cell>
        </row>
        <row r="244">
          <cell r="E244">
            <v>0</v>
          </cell>
          <cell r="F244">
            <v>0</v>
          </cell>
          <cell r="G244" t="str">
            <v>(Select)</v>
          </cell>
        </row>
        <row r="245">
          <cell r="E245">
            <v>0</v>
          </cell>
          <cell r="F245">
            <v>0</v>
          </cell>
          <cell r="G245" t="str">
            <v>(Select)</v>
          </cell>
        </row>
        <row r="246">
          <cell r="E246">
            <v>0</v>
          </cell>
          <cell r="F246">
            <v>0</v>
          </cell>
          <cell r="G246" t="str">
            <v>(Select)</v>
          </cell>
        </row>
        <row r="247">
          <cell r="E247">
            <v>0</v>
          </cell>
          <cell r="F247">
            <v>0</v>
          </cell>
          <cell r="G247" t="str">
            <v>(Select)</v>
          </cell>
        </row>
        <row r="248">
          <cell r="E248">
            <v>0</v>
          </cell>
          <cell r="F248">
            <v>0</v>
          </cell>
          <cell r="G248" t="str">
            <v>(Select)</v>
          </cell>
        </row>
        <row r="249">
          <cell r="E249">
            <v>0</v>
          </cell>
          <cell r="F249">
            <v>0</v>
          </cell>
          <cell r="G249" t="str">
            <v>(Select)</v>
          </cell>
        </row>
        <row r="250">
          <cell r="E250">
            <v>0</v>
          </cell>
          <cell r="F250">
            <v>0</v>
          </cell>
          <cell r="G250" t="str">
            <v>(Select)</v>
          </cell>
        </row>
        <row r="251">
          <cell r="E251">
            <v>0</v>
          </cell>
          <cell r="F251">
            <v>0</v>
          </cell>
          <cell r="G251" t="str">
            <v>(Select)</v>
          </cell>
        </row>
        <row r="252">
          <cell r="E252">
            <v>0</v>
          </cell>
          <cell r="F252">
            <v>0</v>
          </cell>
          <cell r="G252" t="str">
            <v>(Select)</v>
          </cell>
        </row>
        <row r="253">
          <cell r="E253">
            <v>0</v>
          </cell>
          <cell r="F253">
            <v>0</v>
          </cell>
          <cell r="G253" t="str">
            <v>(Select)</v>
          </cell>
        </row>
        <row r="255">
          <cell r="F255">
            <v>0</v>
          </cell>
        </row>
        <row r="257">
          <cell r="H257">
            <v>0</v>
          </cell>
        </row>
        <row r="258">
          <cell r="H258">
            <v>0</v>
          </cell>
        </row>
      </sheetData>
      <sheetData sheetId="37"/>
      <sheetData sheetId="38"/>
      <sheetData sheetId="39"/>
      <sheetData sheetId="40">
        <row r="2">
          <cell r="F2">
            <v>0</v>
          </cell>
        </row>
        <row r="3">
          <cell r="F3">
            <v>0</v>
          </cell>
        </row>
        <row r="4">
          <cell r="F4">
            <v>0</v>
          </cell>
        </row>
        <row r="5">
          <cell r="F5">
            <v>0</v>
          </cell>
        </row>
        <row r="6">
          <cell r="F6">
            <v>0</v>
          </cell>
        </row>
        <row r="7">
          <cell r="F7">
            <v>0</v>
          </cell>
        </row>
        <row r="8">
          <cell r="F8">
            <v>0</v>
          </cell>
        </row>
        <row r="9">
          <cell r="F9">
            <v>0</v>
          </cell>
        </row>
        <row r="10">
          <cell r="F10">
            <v>0</v>
          </cell>
        </row>
        <row r="11">
          <cell r="F11">
            <v>0</v>
          </cell>
        </row>
        <row r="17">
          <cell r="B17">
            <v>2017</v>
          </cell>
        </row>
      </sheetData>
      <sheetData sheetId="41">
        <row r="2">
          <cell r="AW2" t="str">
            <v>(Select)</v>
          </cell>
          <cell r="BE2" t="str">
            <v>(Select)</v>
          </cell>
        </row>
        <row r="3">
          <cell r="S3" t="str">
            <v>(Select)</v>
          </cell>
          <cell r="AW3" t="str">
            <v>A1e-STCG on Immovable property.</v>
          </cell>
          <cell r="BE3" t="str">
            <v>1-Self and Family</v>
          </cell>
        </row>
        <row r="4">
          <cell r="S4" t="str">
            <v>101-Gms</v>
          </cell>
          <cell r="AW4" t="str">
            <v xml:space="preserve">A2c-STCG From slump sale </v>
          </cell>
          <cell r="BE4" t="str">
            <v>2-Self(Senior citizen) &amp; family</v>
          </cell>
        </row>
        <row r="5">
          <cell r="O5" t="str">
            <v>(Select)</v>
          </cell>
          <cell r="S5" t="str">
            <v>102-Kilograms</v>
          </cell>
          <cell r="AW5" t="str">
            <v>A3ie-STCG on transactions on which STT is paid u/s 111A</v>
          </cell>
          <cell r="BE5" t="str">
            <v>3-Parents</v>
          </cell>
        </row>
        <row r="6">
          <cell r="O6" t="str">
            <v>0101-Agro-based industries</v>
          </cell>
          <cell r="S6" t="str">
            <v>103-Litre</v>
          </cell>
          <cell r="AW6" t="str">
            <v>A3iie-STCG on transactions on which STT is paid u/s 115D</v>
          </cell>
          <cell r="BE6" t="str">
            <v>4-Parents(Senior citizen)</v>
          </cell>
        </row>
        <row r="7">
          <cell r="O7" t="str">
            <v>0102-Automobile and Auto parts</v>
          </cell>
          <cell r="S7" t="str">
            <v>104-Kilolitre</v>
          </cell>
          <cell r="AW7" t="str">
            <v>A4a-STCG on which STT paid</v>
          </cell>
          <cell r="BE7" t="str">
            <v>5-Self and Family including parents</v>
          </cell>
        </row>
        <row r="8">
          <cell r="O8" t="str">
            <v>0103-Cement</v>
          </cell>
          <cell r="S8" t="str">
            <v>105-Metre</v>
          </cell>
          <cell r="AW8" t="str">
            <v>A4b-STCG on which STT not paid</v>
          </cell>
          <cell r="BE8" t="str">
            <v>6-Self and Family including senior citizen parents</v>
          </cell>
        </row>
        <row r="9">
          <cell r="O9" t="str">
            <v>0104-Diamond cutting</v>
          </cell>
          <cell r="S9" t="str">
            <v>106-Kilometre</v>
          </cell>
          <cell r="AW9" t="str">
            <v>A5e-STCG on sale of security by FII</v>
          </cell>
          <cell r="BE9" t="str">
            <v>7-Self(Senior citizen) &amp; family including senior citizen parents</v>
          </cell>
        </row>
        <row r="10">
          <cell r="H10" t="str">
            <v>(Select)</v>
          </cell>
          <cell r="J10" t="str">
            <v>(Select)</v>
          </cell>
          <cell r="O10" t="str">
            <v>0105-Drugs and Pharmaceuticals</v>
          </cell>
          <cell r="S10" t="str">
            <v>107-Numbers</v>
          </cell>
          <cell r="AW10" t="str">
            <v>A6g- STCG on other assets</v>
          </cell>
        </row>
        <row r="11">
          <cell r="D11" t="str">
            <v>(Select)</v>
          </cell>
          <cell r="H11" t="str">
            <v>93-AFGHANISTAN</v>
          </cell>
          <cell r="J11" t="str">
            <v>93-AFGHANISTAN</v>
          </cell>
          <cell r="O11" t="str">
            <v>0106-Electronics including Computer Hardware</v>
          </cell>
          <cell r="S11" t="str">
            <v>108-Quintal</v>
          </cell>
          <cell r="AW11" t="str">
            <v>A7- Amount deemed to Shotrt term capital</v>
          </cell>
        </row>
        <row r="12">
          <cell r="D12" t="str">
            <v>01-ANDAMAN AND NICOBAR ISLANDS</v>
          </cell>
          <cell r="H12" t="str">
            <v>1001-ALAND ISLANDS</v>
          </cell>
          <cell r="J12" t="str">
            <v>1001-ALAND ISLANDS</v>
          </cell>
          <cell r="O12" t="str">
            <v>0107-Engineering goods</v>
          </cell>
          <cell r="S12" t="str">
            <v>109-Ton</v>
          </cell>
          <cell r="AB12" t="str">
            <v>(Select)</v>
          </cell>
        </row>
        <row r="13">
          <cell r="D13" t="str">
            <v>02-ANDHRA PRADESH</v>
          </cell>
          <cell r="H13" t="str">
            <v>355-ALBANIA</v>
          </cell>
          <cell r="J13" t="str">
            <v>355-ALBANIA</v>
          </cell>
          <cell r="O13" t="str">
            <v>0108-Fertilizers, Chemicals, Paints</v>
          </cell>
          <cell r="S13" t="str">
            <v>110-Pound</v>
          </cell>
          <cell r="AB13" t="str">
            <v>56(2)(i)-Dividend</v>
          </cell>
          <cell r="AW13" t="str">
            <v>(Select)</v>
          </cell>
        </row>
        <row r="14">
          <cell r="D14" t="str">
            <v>03-ARUNACHAL PRADESH</v>
          </cell>
          <cell r="H14" t="str">
            <v>213-ALGERIA</v>
          </cell>
          <cell r="J14" t="str">
            <v>213-ALGERIA</v>
          </cell>
          <cell r="O14" t="str">
            <v xml:space="preserve">0109-Flour &amp; Rice Mills </v>
          </cell>
          <cell r="S14" t="str">
            <v>111-Miligrams</v>
          </cell>
          <cell r="AB14" t="str">
            <v>56(2)-Interest</v>
          </cell>
          <cell r="AW14" t="str">
            <v>B1e-LTCG on immovable property</v>
          </cell>
        </row>
        <row r="15">
          <cell r="D15" t="str">
            <v>04-ASSAM</v>
          </cell>
          <cell r="H15" t="str">
            <v>684-AMERICAN SAMOA</v>
          </cell>
          <cell r="J15" t="str">
            <v>684-AMERICAN SAMOA</v>
          </cell>
          <cell r="O15" t="str">
            <v>0110-Food Processing units</v>
          </cell>
          <cell r="S15" t="str">
            <v>112-Carat</v>
          </cell>
          <cell r="AB15" t="str">
            <v>5A1ai-115A(1)(a)(i)-Dividends in the case of non-residents</v>
          </cell>
          <cell r="AW15" t="str">
            <v>B2e-LTCG from slump sale</v>
          </cell>
        </row>
        <row r="16">
          <cell r="D16" t="str">
            <v>05-BIHAR</v>
          </cell>
          <cell r="H16" t="str">
            <v>376-ANDORRA</v>
          </cell>
          <cell r="J16" t="str">
            <v>376-ANDORRA</v>
          </cell>
          <cell r="O16" t="str">
            <v>0111-Marble &amp; Granite</v>
          </cell>
          <cell r="S16" t="str">
            <v>113-Numbers (1000s)</v>
          </cell>
          <cell r="AB16" t="str">
            <v>5A1aii-115A(1)(a)(ii)-Interest received in the case of non-residents</v>
          </cell>
          <cell r="AW16" t="str">
            <v>B3e-LTCG on bonds and debenture</v>
          </cell>
        </row>
        <row r="17">
          <cell r="D17" t="str">
            <v>06-CHANDIGARH</v>
          </cell>
          <cell r="H17" t="str">
            <v>244-ANGOLA</v>
          </cell>
          <cell r="J17" t="str">
            <v>244-ANGOLA</v>
          </cell>
          <cell r="O17" t="str">
            <v>0112-Paper</v>
          </cell>
          <cell r="S17" t="str">
            <v>114-Kwatt</v>
          </cell>
          <cell r="AB17" t="str">
            <v>5A1aiia-115A(1)(a)(iia)-Interest received by non-resident from infrastructure debt fund</v>
          </cell>
          <cell r="AW17" t="str">
            <v>Bi4e-LTCG on assets above B3</v>
          </cell>
        </row>
        <row r="18">
          <cell r="D18" t="str">
            <v>07-DADRA AND NAGAR HAVELI</v>
          </cell>
          <cell r="H18" t="str">
            <v>1264-ANGUILLA</v>
          </cell>
          <cell r="J18" t="str">
            <v>1264-ANGUILLA</v>
          </cell>
          <cell r="O18" t="str">
            <v>0113-Petroleum and Petrochemicals</v>
          </cell>
          <cell r="S18" t="str">
            <v>115-Mwatt</v>
          </cell>
          <cell r="AB18" t="str">
            <v>5A1aiiaa-115A(1)(a)(iiaa)-Income received by non-resident as referred in section 194LC</v>
          </cell>
          <cell r="AW18" t="str">
            <v>B4iie-LTCG on assets above B4</v>
          </cell>
        </row>
        <row r="19">
          <cell r="D19" t="str">
            <v>08-DAMAN AND DIU</v>
          </cell>
          <cell r="H19" t="str">
            <v>1010-ANTARCTICA</v>
          </cell>
          <cell r="J19" t="str">
            <v>1010-ANTARCTICA</v>
          </cell>
          <cell r="O19" t="str">
            <v>0114-Power and energy</v>
          </cell>
          <cell r="S19" t="str">
            <v>116-Inch</v>
          </cell>
          <cell r="AB19" t="str">
            <v>5A1aiiab-115A(1)(a)(iiab)-Income received by non-resident as referred in section 194LD</v>
          </cell>
          <cell r="AW19" t="str">
            <v>B5c-LTCG on share or debenture, being unlisted security</v>
          </cell>
        </row>
        <row r="20">
          <cell r="D20" t="str">
            <v>09-DELHI</v>
          </cell>
          <cell r="H20" t="str">
            <v>1268-ANTIGUA AND BARBUDA</v>
          </cell>
          <cell r="J20" t="str">
            <v>1268-ANTIGUA AND BARBUDA</v>
          </cell>
          <cell r="O20" t="str">
            <v>0115-Printing &amp;amp; Publishing</v>
          </cell>
          <cell r="S20" t="str">
            <v>117-Feet</v>
          </cell>
          <cell r="AB20" t="str">
            <v>5A1aiiac-115A(1)(a)(iiac)-Income received by non-resident as referred in section 194LBA</v>
          </cell>
          <cell r="AW20" t="str">
            <v>B6ie-LTCG on assets at 6 above in case of NON-REESIDENT</v>
          </cell>
        </row>
        <row r="21">
          <cell r="D21" t="str">
            <v>10-GOA</v>
          </cell>
          <cell r="H21" t="str">
            <v>54-ARGENTINA</v>
          </cell>
          <cell r="J21" t="str">
            <v>54-ARGENTINA</v>
          </cell>
          <cell r="O21" t="str">
            <v>0116-Rubber</v>
          </cell>
          <cell r="S21" t="str">
            <v>118-Sqft</v>
          </cell>
          <cell r="AB21" t="str">
            <v>5A1aiii-115A(1)(a)(iii)-Income from units purchased in foreign currency in the case of non-residents</v>
          </cell>
          <cell r="AW21" t="str">
            <v>B6iie-LTCG on assets at 6 above in case of NON-REESIDENT</v>
          </cell>
        </row>
        <row r="22">
          <cell r="D22" t="str">
            <v>11-GUJARAT</v>
          </cell>
          <cell r="H22" t="str">
            <v>374-ARMENIA</v>
          </cell>
          <cell r="J22" t="str">
            <v>374-ARMENIA</v>
          </cell>
          <cell r="O22" t="str">
            <v>0117-Steel</v>
          </cell>
          <cell r="S22" t="str">
            <v>119-Acre</v>
          </cell>
          <cell r="AB22" t="str">
            <v>5A1bA-115A(1)(b)(A)-Income from royalty in case of non-resident in pursuance of an agreement made after 31-03-1976</v>
          </cell>
          <cell r="AW22" t="str">
            <v>B6iiie-LTCG on assets at 5 above in case of NON-REESIDENT</v>
          </cell>
        </row>
        <row r="23">
          <cell r="D23" t="str">
            <v>12-HARYANA</v>
          </cell>
          <cell r="H23" t="str">
            <v>297-ARUBA</v>
          </cell>
          <cell r="J23" t="str">
            <v>297-ARUBA</v>
          </cell>
          <cell r="O23" t="str">
            <v>0118-Sugar</v>
          </cell>
          <cell r="S23" t="str">
            <v>120-Cubicft</v>
          </cell>
          <cell r="AB23" t="str">
            <v>5A1bB-115A(1)(b)(B)-Income from fees for technical services in case of non-resident in pursuance of an agreement made after 31-03-1976</v>
          </cell>
          <cell r="AW23" t="str">
            <v>B7c- LTCG on sale of specified asset</v>
          </cell>
        </row>
        <row r="24">
          <cell r="D24" t="str">
            <v>13-HIMACHAL PRADESH</v>
          </cell>
          <cell r="H24" t="str">
            <v>61-AUSTRALIA</v>
          </cell>
          <cell r="J24" t="str">
            <v>61-AUSTRALIA</v>
          </cell>
          <cell r="O24" t="str">
            <v>0119-Tea, Coffee</v>
          </cell>
          <cell r="S24" t="str">
            <v>121-Sqmetre</v>
          </cell>
          <cell r="AB24" t="str">
            <v>5AC1ab - 115AC(1)(a &amp; b) - Income from bonds or GDR purchased in foreign currency  -  non - resident</v>
          </cell>
          <cell r="AW24" t="str">
            <v xml:space="preserve">B7f-LTCG on sale of asset, other than specified asset </v>
          </cell>
        </row>
        <row r="25">
          <cell r="D25" t="str">
            <v>14-JAMMU AND KASHMIR</v>
          </cell>
          <cell r="H25" t="str">
            <v>43-AUSTRIA</v>
          </cell>
          <cell r="J25" t="str">
            <v>43-AUSTRIA</v>
          </cell>
          <cell r="O25" t="str">
            <v>0120-Textiles, handloom, Power looms</v>
          </cell>
          <cell r="S25" t="str">
            <v>122-Cubicmetre</v>
          </cell>
          <cell r="Z25" t="str">
            <v>(Select)</v>
          </cell>
          <cell r="AB25" t="str">
            <v>5AD1i-115AD(1)(i)-Income received by an FII in respect of securities (other than units referred to in section115AB)</v>
          </cell>
          <cell r="AW25" t="str">
            <v xml:space="preserve">B8e-LTCG on assets at B7 </v>
          </cell>
        </row>
        <row r="26">
          <cell r="D26" t="str">
            <v>15-KARNATAKA</v>
          </cell>
          <cell r="H26" t="str">
            <v>994-AZERBAIJAN</v>
          </cell>
          <cell r="J26" t="str">
            <v>994-AZERBAIJAN</v>
          </cell>
          <cell r="O26" t="str">
            <v>0121-Tobacco</v>
          </cell>
          <cell r="S26" t="str">
            <v>999-Residual</v>
          </cell>
          <cell r="Z26" t="str">
            <v>2001-02</v>
          </cell>
          <cell r="AB26" t="str">
            <v xml:space="preserve">5AD1iP-115AD(1)(i)-Income received by an FII in respect of bonds or government securities referred to in section 194LD </v>
          </cell>
          <cell r="AW26" t="str">
            <v>B9-Amount deemed to be long-term capital gains</v>
          </cell>
        </row>
        <row r="27">
          <cell r="D27" t="str">
            <v>16-KERALA</v>
          </cell>
          <cell r="H27" t="str">
            <v>1242-BAHAMAS</v>
          </cell>
          <cell r="J27" t="str">
            <v>1242-BAHAMAS</v>
          </cell>
          <cell r="O27" t="str">
            <v>0122-Tyre</v>
          </cell>
          <cell r="Z27" t="str">
            <v>2002-03</v>
          </cell>
          <cell r="AB27" t="str">
            <v>5BBA-115BBA-Tax on non-resident sportsmen or sports associations or entertainer</v>
          </cell>
        </row>
        <row r="28">
          <cell r="D28" t="str">
            <v>17-LAKHSWADEEP</v>
          </cell>
          <cell r="H28" t="str">
            <v>973-BAHRAIN</v>
          </cell>
          <cell r="J28" t="str">
            <v>973-BAHRAIN</v>
          </cell>
          <cell r="O28" t="str">
            <v>0123-Vanaspati &amp;amp; Edible Oils</v>
          </cell>
          <cell r="Z28" t="str">
            <v>2003-04</v>
          </cell>
          <cell r="AB28" t="str">
            <v>5Ea-115E(a)-Investment income of a non-resident Indian</v>
          </cell>
        </row>
        <row r="29">
          <cell r="D29" t="str">
            <v>18-MADHYA PRADESH</v>
          </cell>
          <cell r="H29" t="str">
            <v>880-BANGLADESH</v>
          </cell>
          <cell r="J29" t="str">
            <v>880-BANGLADESH</v>
          </cell>
          <cell r="O29" t="str">
            <v>0124-Manufacturing Industry-Others</v>
          </cell>
          <cell r="Z29" t="str">
            <v>2004-05</v>
          </cell>
        </row>
        <row r="30">
          <cell r="D30" t="str">
            <v>19-MAHARASHTRA</v>
          </cell>
          <cell r="H30" t="str">
            <v>1246-BARBADOS</v>
          </cell>
          <cell r="J30" t="str">
            <v>1246-BARBADOS</v>
          </cell>
          <cell r="O30" t="str">
            <v>0201-Chain Stores</v>
          </cell>
          <cell r="Z30" t="str">
            <v>2005-06</v>
          </cell>
        </row>
        <row r="31">
          <cell r="D31" t="str">
            <v>20-MANIPUR</v>
          </cell>
          <cell r="H31" t="str">
            <v>375-BELARUS</v>
          </cell>
          <cell r="J31" t="str">
            <v>375-BELARUS</v>
          </cell>
          <cell r="O31" t="str">
            <v>0202-Retailers</v>
          </cell>
          <cell r="Z31" t="str">
            <v>2006-07</v>
          </cell>
        </row>
        <row r="32">
          <cell r="D32" t="str">
            <v>21-MEGHALAYA</v>
          </cell>
          <cell r="H32" t="str">
            <v>32-BELGIUM</v>
          </cell>
          <cell r="J32" t="str">
            <v>32-BELGIUM</v>
          </cell>
          <cell r="O32" t="str">
            <v>0203-Wholesalers</v>
          </cell>
          <cell r="Z32" t="str">
            <v>2007-08</v>
          </cell>
        </row>
        <row r="33">
          <cell r="D33" t="str">
            <v>22-MIZORAM</v>
          </cell>
          <cell r="H33" t="str">
            <v>501-BELIZE</v>
          </cell>
          <cell r="J33" t="str">
            <v>501-BELIZE</v>
          </cell>
          <cell r="O33" t="str">
            <v>0204-Trading-Others</v>
          </cell>
          <cell r="Z33" t="str">
            <v>2008-09</v>
          </cell>
        </row>
        <row r="34">
          <cell r="D34" t="str">
            <v>23-NAGALAND</v>
          </cell>
          <cell r="H34" t="str">
            <v>229-BENIN</v>
          </cell>
          <cell r="J34" t="str">
            <v>229-BENIN</v>
          </cell>
          <cell r="O34" t="str">
            <v>0301-General Commission Agents</v>
          </cell>
          <cell r="Z34" t="str">
            <v xml:space="preserve">2009-10 </v>
          </cell>
        </row>
        <row r="35">
          <cell r="D35" t="str">
            <v>24-ORISSA</v>
          </cell>
          <cell r="H35" t="str">
            <v>1441-BERMUDA</v>
          </cell>
          <cell r="J35" t="str">
            <v>1441-BERMUDA</v>
          </cell>
          <cell r="O35" t="str">
            <v>0401-Builders</v>
          </cell>
          <cell r="Z35" t="str">
            <v>2010-11</v>
          </cell>
        </row>
        <row r="36">
          <cell r="D36" t="str">
            <v>25-PONDICHERRY</v>
          </cell>
          <cell r="H36" t="str">
            <v>975-BHUTAN</v>
          </cell>
          <cell r="J36" t="str">
            <v>975-BHUTAN</v>
          </cell>
          <cell r="O36" t="str">
            <v>0402-Estate Agents</v>
          </cell>
          <cell r="Z36" t="str">
            <v>2011-12</v>
          </cell>
        </row>
        <row r="37">
          <cell r="D37" t="str">
            <v>26-PUNJAB</v>
          </cell>
          <cell r="H37" t="str">
            <v>591-BOLIVIA (PLURINATIONAL STATE OF)</v>
          </cell>
          <cell r="J37" t="str">
            <v>591-BOLIVIA (PLURINATIONAL STATE OF)</v>
          </cell>
          <cell r="O37" t="str">
            <v>0403-Property Developers</v>
          </cell>
          <cell r="Z37" t="str">
            <v>2012-13</v>
          </cell>
        </row>
        <row r="38">
          <cell r="D38" t="str">
            <v>27-RAJASTHAN</v>
          </cell>
          <cell r="H38" t="str">
            <v>1002-BONAIRE, SINT EUSTATIUS AND SABA</v>
          </cell>
          <cell r="J38" t="str">
            <v>1002-BONAIRE, SINT EUSTATIUS AND SABA</v>
          </cell>
          <cell r="O38" t="str">
            <v>0404-Builders-Others</v>
          </cell>
          <cell r="Z38" t="str">
            <v>2013-14</v>
          </cell>
        </row>
        <row r="39">
          <cell r="D39" t="str">
            <v>28-SIKKIM</v>
          </cell>
          <cell r="H39" t="str">
            <v>387-BOSNIA AND HERZEGOVINA</v>
          </cell>
          <cell r="J39" t="str">
            <v>387-BOSNIA AND HERZEGOVINA</v>
          </cell>
          <cell r="O39" t="str">
            <v>0501-Civil Contractors</v>
          </cell>
          <cell r="Z39" t="str">
            <v>2014-15</v>
          </cell>
        </row>
        <row r="40">
          <cell r="D40" t="str">
            <v>29-TAMILNADU</v>
          </cell>
          <cell r="H40" t="str">
            <v>267-BOTSWANA</v>
          </cell>
          <cell r="J40" t="str">
            <v>267-BOTSWANA</v>
          </cell>
          <cell r="O40" t="str">
            <v>0502-Excise Contractors</v>
          </cell>
          <cell r="Z40" t="str">
            <v>2015-16</v>
          </cell>
        </row>
        <row r="41">
          <cell r="D41" t="str">
            <v>30-TRIPURA</v>
          </cell>
          <cell r="H41" t="str">
            <v>1003-BOUVET ISLAND</v>
          </cell>
          <cell r="J41" t="str">
            <v>1003-BOUVET ISLAND</v>
          </cell>
          <cell r="O41" t="str">
            <v>0503-Forest Contractors</v>
          </cell>
          <cell r="Z41" t="str">
            <v>2016-17</v>
          </cell>
        </row>
        <row r="42">
          <cell r="D42" t="str">
            <v>31-UTTAR PRADESH</v>
          </cell>
          <cell r="H42" t="str">
            <v>55-BRAZIL</v>
          </cell>
          <cell r="J42" t="str">
            <v>55-BRAZIL</v>
          </cell>
          <cell r="O42" t="str">
            <v>0504-Mining Contractors</v>
          </cell>
          <cell r="Z42" t="str">
            <v>2017-18</v>
          </cell>
        </row>
        <row r="43">
          <cell r="D43" t="str">
            <v>32-WEST BENGAL</v>
          </cell>
          <cell r="H43" t="str">
            <v>1014-BRITISH INDIAN OCEAN TERRITORY</v>
          </cell>
          <cell r="J43" t="str">
            <v>1014-BRITISH INDIAN OCEAN TERRITORY</v>
          </cell>
          <cell r="O43" t="str">
            <v>0505-Contractors-Others</v>
          </cell>
        </row>
        <row r="44">
          <cell r="D44" t="str">
            <v>33-CHHATTISGARH</v>
          </cell>
          <cell r="H44" t="str">
            <v>673-BRUNEI DARUSSALAM</v>
          </cell>
          <cell r="J44" t="str">
            <v>673-BRUNEI DARUSSALAM</v>
          </cell>
          <cell r="O44" t="str">
            <v>0601-Chartered Accountants, Auditors, etc.</v>
          </cell>
        </row>
        <row r="45">
          <cell r="D45" t="str">
            <v>34-UTTARAKHAND</v>
          </cell>
          <cell r="H45" t="str">
            <v>359-BULGARIA</v>
          </cell>
          <cell r="J45" t="str">
            <v>359-BULGARIA</v>
          </cell>
          <cell r="O45" t="str">
            <v>0602-Fashion designers</v>
          </cell>
        </row>
        <row r="46">
          <cell r="D46" t="str">
            <v>35-JHARKHAND</v>
          </cell>
          <cell r="H46" t="str">
            <v>226-BURKINA FASO</v>
          </cell>
          <cell r="J46" t="str">
            <v>226-BURKINA FASO</v>
          </cell>
          <cell r="O46" t="str">
            <v xml:space="preserve">0603-Legal professionals, </v>
          </cell>
        </row>
        <row r="47">
          <cell r="D47" t="str">
            <v>36-TELANGANA</v>
          </cell>
          <cell r="H47" t="str">
            <v>257-BURUNDI</v>
          </cell>
          <cell r="J47" t="str">
            <v>257-BURUNDI</v>
          </cell>
          <cell r="O47" t="str">
            <v>0604-Medical professionals</v>
          </cell>
        </row>
        <row r="48">
          <cell r="D48" t="str">
            <v>99-FOREIGN</v>
          </cell>
          <cell r="H48" t="str">
            <v>238-CABO VERDE</v>
          </cell>
          <cell r="J48" t="str">
            <v>238-CABO VERDE</v>
          </cell>
          <cell r="O48" t="str">
            <v>0605-Nursing Homes</v>
          </cell>
        </row>
        <row r="49">
          <cell r="H49" t="str">
            <v>855-CAMBODIA</v>
          </cell>
          <cell r="J49" t="str">
            <v>855-CAMBODIA</v>
          </cell>
          <cell r="O49" t="str">
            <v>0606-Specialty hospitals</v>
          </cell>
        </row>
        <row r="50">
          <cell r="H50" t="str">
            <v>237-CAMEROON</v>
          </cell>
          <cell r="J50" t="str">
            <v>237-CAMEROON</v>
          </cell>
          <cell r="O50" t="str">
            <v>0607-Professionals-Others</v>
          </cell>
        </row>
        <row r="51">
          <cell r="H51" t="str">
            <v>1-CANADA</v>
          </cell>
          <cell r="J51" t="str">
            <v>1-CANADA</v>
          </cell>
          <cell r="O51" t="str">
            <v>0701-Advertisement agencies</v>
          </cell>
        </row>
        <row r="52">
          <cell r="H52" t="str">
            <v>1345-CAYMAN ISLANDS</v>
          </cell>
          <cell r="J52" t="str">
            <v>1345-CAYMAN ISLANDS</v>
          </cell>
          <cell r="O52" t="str">
            <v>0702-Beauty Parlours</v>
          </cell>
        </row>
        <row r="53">
          <cell r="D53" t="str">
            <v>(Select)</v>
          </cell>
          <cell r="H53" t="str">
            <v>236-CENTRAL AFRICAN REPUBLIC</v>
          </cell>
          <cell r="J53" t="str">
            <v>236-CENTRAL AFRICAN REPUBLIC</v>
          </cell>
          <cell r="O53" t="str">
            <v>0703-Consultancy services</v>
          </cell>
        </row>
        <row r="54">
          <cell r="D54" t="str">
            <v>GOV</v>
          </cell>
          <cell r="H54" t="str">
            <v>235-CHAD</v>
          </cell>
          <cell r="J54" t="str">
            <v>235-CHAD</v>
          </cell>
          <cell r="O54" t="str">
            <v>0704-Courier Agencies</v>
          </cell>
        </row>
        <row r="55">
          <cell r="D55" t="str">
            <v>PSU</v>
          </cell>
          <cell r="H55" t="str">
            <v>56-CHILE</v>
          </cell>
          <cell r="J55" t="str">
            <v>56-CHILE</v>
          </cell>
          <cell r="O55" t="str">
            <v>0705-Computer training/educational and coaching institutes</v>
          </cell>
        </row>
        <row r="56">
          <cell r="D56" t="str">
            <v>OTH</v>
          </cell>
          <cell r="H56" t="str">
            <v>86-CHINA</v>
          </cell>
          <cell r="J56" t="str">
            <v>86-CHINA</v>
          </cell>
          <cell r="O56" t="str">
            <v>0706-Forex Dealers</v>
          </cell>
        </row>
        <row r="57">
          <cell r="D57" t="str">
            <v>NA</v>
          </cell>
          <cell r="H57" t="str">
            <v>9-CHRISTMAS ISLAND</v>
          </cell>
          <cell r="J57" t="str">
            <v>9-CHRISTMAS ISLAND</v>
          </cell>
          <cell r="O57" t="str">
            <v>0707-Hospitality services</v>
          </cell>
        </row>
        <row r="58">
          <cell r="H58" t="str">
            <v>672-COCOS (KEELING) ISLANDS</v>
          </cell>
          <cell r="J58" t="str">
            <v>672-COCOS (KEELING) ISLANDS</v>
          </cell>
          <cell r="O58" t="str">
            <v>0708-Hotels</v>
          </cell>
        </row>
        <row r="59">
          <cell r="H59" t="str">
            <v>57-COLOMBIA</v>
          </cell>
          <cell r="J59" t="str">
            <v>57-COLOMBIA</v>
          </cell>
          <cell r="O59" t="str">
            <v>0709-I.T. enabled services, BPO service providers</v>
          </cell>
        </row>
        <row r="60">
          <cell r="D60" t="str">
            <v>(Select)</v>
          </cell>
          <cell r="H60" t="str">
            <v>270-COMOROS</v>
          </cell>
          <cell r="J60" t="str">
            <v>270-COMOROS</v>
          </cell>
          <cell r="O60" t="str">
            <v>0710-Security agencies</v>
          </cell>
        </row>
        <row r="61">
          <cell r="D61" t="str">
            <v>Yes</v>
          </cell>
          <cell r="H61" t="str">
            <v>242-CONGO</v>
          </cell>
          <cell r="J61" t="str">
            <v>242-CONGO</v>
          </cell>
          <cell r="O61" t="str">
            <v>0711-Software development agencies</v>
          </cell>
        </row>
        <row r="62">
          <cell r="D62" t="str">
            <v>No</v>
          </cell>
          <cell r="H62" t="str">
            <v>243-CONGO (DEMOCRATIC REPUBLIC OF THE)</v>
          </cell>
          <cell r="J62" t="str">
            <v>243-CONGO (DEMOCRATIC REPUBLIC OF THE)</v>
          </cell>
          <cell r="O62" t="str">
            <v>0712-Transporters</v>
          </cell>
        </row>
        <row r="63">
          <cell r="H63" t="str">
            <v>682-COOK ISLANDS</v>
          </cell>
          <cell r="J63" t="str">
            <v>682-COOK ISLANDS</v>
          </cell>
          <cell r="O63" t="str">
            <v>0713-Travel agents, tour operators</v>
          </cell>
        </row>
        <row r="64">
          <cell r="H64" t="str">
            <v>506-COSTA RICA</v>
          </cell>
          <cell r="J64" t="str">
            <v>506-COSTA RICA</v>
          </cell>
          <cell r="O64" t="str">
            <v>0714-Service Sector-Others</v>
          </cell>
        </row>
        <row r="65">
          <cell r="H65" t="str">
            <v>225-COTE DIVOIRE</v>
          </cell>
          <cell r="J65" t="str">
            <v>225-COTE DIVOIRE</v>
          </cell>
          <cell r="O65" t="str">
            <v>0801-Banking Companies</v>
          </cell>
        </row>
        <row r="66">
          <cell r="D66" t="str">
            <v>(Select)</v>
          </cell>
          <cell r="H66" t="str">
            <v>385-CROATIA</v>
          </cell>
          <cell r="J66" t="str">
            <v>385-CROATIA</v>
          </cell>
          <cell r="O66" t="str">
            <v>0802-Chit Funds</v>
          </cell>
        </row>
        <row r="67">
          <cell r="D67" t="str">
            <v>RES - Resident</v>
          </cell>
          <cell r="H67" t="str">
            <v>53-CUBA</v>
          </cell>
          <cell r="J67" t="str">
            <v>53-CUBA</v>
          </cell>
          <cell r="O67" t="str">
            <v>0803-Financial Institutions</v>
          </cell>
        </row>
        <row r="68">
          <cell r="D68" t="str">
            <v>NRI - Non Resident</v>
          </cell>
          <cell r="H68" t="str">
            <v>1015-CURACAO</v>
          </cell>
          <cell r="J68" t="str">
            <v>1015-CURACAO</v>
          </cell>
          <cell r="O68" t="str">
            <v>0804-Financial service providers</v>
          </cell>
        </row>
        <row r="69">
          <cell r="D69" t="str">
            <v>NOR - Resident but not Ordinarily Resident</v>
          </cell>
          <cell r="H69" t="str">
            <v>357-CYPRUS</v>
          </cell>
          <cell r="J69" t="str">
            <v>357-CYPRUS</v>
          </cell>
          <cell r="O69" t="str">
            <v>0805-Leasing Companies</v>
          </cell>
        </row>
        <row r="70">
          <cell r="H70" t="str">
            <v>420-CZECHIA</v>
          </cell>
          <cell r="J70" t="str">
            <v>420-CZECHIA</v>
          </cell>
          <cell r="O70" t="str">
            <v>0806-Money Lenders</v>
          </cell>
        </row>
        <row r="71">
          <cell r="H71" t="str">
            <v>45-DENMARK</v>
          </cell>
          <cell r="J71" t="str">
            <v>45-DENMARK</v>
          </cell>
          <cell r="O71" t="str">
            <v>0807-Non-Banking Finance Companies</v>
          </cell>
        </row>
        <row r="72">
          <cell r="D72" t="str">
            <v>(Select)</v>
          </cell>
          <cell r="H72" t="str">
            <v>253-DJIBOUTI</v>
          </cell>
          <cell r="J72" t="str">
            <v>253-DJIBOUTI</v>
          </cell>
          <cell r="O72" t="str">
            <v>0808-Share Brokers, Sub-brokers, etc.</v>
          </cell>
        </row>
        <row r="73">
          <cell r="D73" t="str">
            <v>Yes</v>
          </cell>
          <cell r="H73" t="str">
            <v>1767-DOMINICA</v>
          </cell>
          <cell r="J73" t="str">
            <v>1767-DOMINICA</v>
          </cell>
          <cell r="O73" t="str">
            <v>0809-Financial Service Sector-Others</v>
          </cell>
        </row>
        <row r="74">
          <cell r="D74" t="str">
            <v>No</v>
          </cell>
          <cell r="H74" t="str">
            <v>1809-DOMINICAN REPUBLIC</v>
          </cell>
          <cell r="J74" t="str">
            <v>1809-DOMINICAN REPUBLIC</v>
          </cell>
          <cell r="O74" t="str">
            <v>0901-Cable T.V. Productions</v>
          </cell>
        </row>
        <row r="75">
          <cell r="H75" t="str">
            <v>593-ECUADOR</v>
          </cell>
          <cell r="J75" t="str">
            <v>593-ECUADOR</v>
          </cell>
          <cell r="O75" t="str">
            <v>0902-Film distribution</v>
          </cell>
        </row>
        <row r="76">
          <cell r="H76" t="str">
            <v>20-EGYPT</v>
          </cell>
          <cell r="J76" t="str">
            <v>20-EGYPT</v>
          </cell>
          <cell r="O76" t="str">
            <v>0903-Film laboratories</v>
          </cell>
        </row>
        <row r="77">
          <cell r="D77" t="str">
            <v>(Select)</v>
          </cell>
          <cell r="H77" t="str">
            <v>503-EL SALVADOR</v>
          </cell>
          <cell r="J77" t="str">
            <v>503-EL SALVADOR</v>
          </cell>
          <cell r="O77" t="str">
            <v>0904-Motion Picture Producers</v>
          </cell>
        </row>
        <row r="78">
          <cell r="D78" t="str">
            <v>Y - Yes</v>
          </cell>
          <cell r="H78" t="str">
            <v>240-EQUATORIAL GUINEA</v>
          </cell>
          <cell r="J78" t="str">
            <v>240-EQUATORIAL GUINEA</v>
          </cell>
          <cell r="O78" t="str">
            <v>0905-Television Channels</v>
          </cell>
        </row>
        <row r="79">
          <cell r="D79" t="str">
            <v>N -No</v>
          </cell>
          <cell r="H79" t="str">
            <v>291-ERITREA</v>
          </cell>
          <cell r="J79" t="str">
            <v>291-ERITREA</v>
          </cell>
          <cell r="O79" t="str">
            <v xml:space="preserve">0906-Entertainment Industry-Others </v>
          </cell>
        </row>
        <row r="80">
          <cell r="H80" t="str">
            <v>372-ESTONIA</v>
          </cell>
          <cell r="J80" t="str">
            <v>372-ESTONIA</v>
          </cell>
          <cell r="O80" t="str">
            <v>1001-Other Sector</v>
          </cell>
        </row>
        <row r="81">
          <cell r="H81" t="str">
            <v>251-ETHIOPIA</v>
          </cell>
          <cell r="J81" t="str">
            <v>251-ETHIOPIA</v>
          </cell>
        </row>
        <row r="82">
          <cell r="D82" t="str">
            <v>(Select)</v>
          </cell>
          <cell r="H82" t="str">
            <v>500-FALKLAND ISLANDS (MALVINAS)</v>
          </cell>
          <cell r="J82" t="str">
            <v>500-FALKLAND ISLANDS (MALVINAS)</v>
          </cell>
        </row>
        <row r="83">
          <cell r="D83" t="str">
            <v>Savings</v>
          </cell>
          <cell r="H83" t="str">
            <v>298-FAROE ISLANDS</v>
          </cell>
          <cell r="J83" t="str">
            <v>298-FAROE ISLANDS</v>
          </cell>
        </row>
        <row r="84">
          <cell r="D84" t="str">
            <v>Current</v>
          </cell>
          <cell r="H84" t="str">
            <v>679-FIJI</v>
          </cell>
          <cell r="J84" t="str">
            <v>679-FIJI</v>
          </cell>
        </row>
        <row r="85">
          <cell r="D85" t="str">
            <v>Cash Credit</v>
          </cell>
          <cell r="H85" t="str">
            <v>358-FINLAND</v>
          </cell>
          <cell r="J85" t="str">
            <v>358-FINLAND</v>
          </cell>
        </row>
        <row r="86">
          <cell r="H86" t="str">
            <v>33-FRANCE</v>
          </cell>
          <cell r="J86" t="str">
            <v>33-FRANCE</v>
          </cell>
          <cell r="O86" t="str">
            <v>Mercantile</v>
          </cell>
        </row>
        <row r="87">
          <cell r="H87" t="str">
            <v>594-FRENCH GUIANA</v>
          </cell>
          <cell r="J87" t="str">
            <v>594-FRENCH GUIANA</v>
          </cell>
          <cell r="O87" t="str">
            <v>Cash</v>
          </cell>
        </row>
        <row r="88">
          <cell r="D88" t="str">
            <v>(Select)</v>
          </cell>
          <cell r="H88" t="str">
            <v>689-FRENCH POLYNESIA</v>
          </cell>
          <cell r="J88" t="str">
            <v>689-FRENCH POLYNESIA</v>
          </cell>
        </row>
        <row r="89">
          <cell r="D89" t="str">
            <v>11 - On Or  BeforeDueDt 139(1).</v>
          </cell>
          <cell r="H89" t="str">
            <v>1004-FRENCH SOUTHERN TERRITORIES</v>
          </cell>
          <cell r="J89" t="str">
            <v>1004-FRENCH SOUTHERN TERRITORIES</v>
          </cell>
        </row>
        <row r="90">
          <cell r="D90" t="str">
            <v>12 - AfterDueDt 139(4).</v>
          </cell>
          <cell r="H90" t="str">
            <v>241-GABON</v>
          </cell>
          <cell r="J90" t="str">
            <v>241-GABON</v>
          </cell>
          <cell r="O90" t="str">
            <v>(Select)</v>
          </cell>
        </row>
        <row r="91">
          <cell r="D91" t="str">
            <v>13 - u/s 142(1).</v>
          </cell>
          <cell r="H91" t="str">
            <v>220-GAMBIA</v>
          </cell>
          <cell r="J91" t="str">
            <v>220-GAMBIA</v>
          </cell>
          <cell r="O91" t="str">
            <v>1 - Cost or market rate , whichever is less</v>
          </cell>
        </row>
        <row r="92">
          <cell r="D92" t="str">
            <v>14 - u/s 148.</v>
          </cell>
          <cell r="H92" t="str">
            <v>995-GEORGIA</v>
          </cell>
          <cell r="J92" t="str">
            <v>995-GEORGIA</v>
          </cell>
          <cell r="O92" t="str">
            <v>2 - At cost</v>
          </cell>
        </row>
        <row r="93">
          <cell r="D93" t="str">
            <v>15 - u/s 153A.</v>
          </cell>
          <cell r="H93" t="str">
            <v>49-GERMANY</v>
          </cell>
          <cell r="J93" t="str">
            <v>49-GERMANY</v>
          </cell>
          <cell r="O93" t="str">
            <v>3 - At Market rate</v>
          </cell>
        </row>
        <row r="94">
          <cell r="D94" t="str">
            <v xml:space="preserve">16 - u/s 153C r/w 153A.         </v>
          </cell>
          <cell r="H94" t="str">
            <v>233-GHANA</v>
          </cell>
          <cell r="J94" t="str">
            <v>233-GHANA</v>
          </cell>
        </row>
        <row r="95">
          <cell r="D95" t="str">
            <v>17 - u/s  Revised 139(5).</v>
          </cell>
          <cell r="H95" t="str">
            <v>350-GIBRALTAR</v>
          </cell>
          <cell r="J95" t="str">
            <v>350-GIBRALTAR</v>
          </cell>
        </row>
        <row r="96">
          <cell r="D96" t="str">
            <v>18 - response u/s 139(9)</v>
          </cell>
          <cell r="H96" t="str">
            <v>30-GREECE</v>
          </cell>
          <cell r="J96" t="str">
            <v>30-GREECE</v>
          </cell>
        </row>
        <row r="97">
          <cell r="D97" t="str">
            <v>19 - section 139 read with section 92 CD</v>
          </cell>
          <cell r="H97" t="str">
            <v>299-GREENLAND</v>
          </cell>
          <cell r="J97" t="str">
            <v>299-GREENLAND</v>
          </cell>
        </row>
        <row r="98">
          <cell r="D98" t="str">
            <v>20 - section 139 read with section 119(2)(b)</v>
          </cell>
          <cell r="H98" t="str">
            <v>1473-GRENADA</v>
          </cell>
          <cell r="J98" t="str">
            <v>1473-GRENADA</v>
          </cell>
        </row>
        <row r="99">
          <cell r="D99" t="str">
            <v>(Select)</v>
          </cell>
          <cell r="H99" t="str">
            <v>590-GUADELOUPE</v>
          </cell>
          <cell r="J99" t="str">
            <v>590-GUADELOUPE</v>
          </cell>
        </row>
        <row r="100">
          <cell r="D100" t="str">
            <v>Original</v>
          </cell>
          <cell r="H100" t="str">
            <v>1671-GUAM</v>
          </cell>
          <cell r="J100" t="str">
            <v>1671-GUAM</v>
          </cell>
        </row>
        <row r="101">
          <cell r="D101" t="str">
            <v>Revised</v>
          </cell>
          <cell r="H101" t="str">
            <v>502-GUATEMALA</v>
          </cell>
          <cell r="J101" t="str">
            <v>502-GUATEMALA</v>
          </cell>
        </row>
        <row r="102">
          <cell r="H102" t="str">
            <v>1481-GUERNSEY</v>
          </cell>
          <cell r="J102" t="str">
            <v>1481-GUERNSEY</v>
          </cell>
        </row>
        <row r="103">
          <cell r="H103" t="str">
            <v>224-GUINEA</v>
          </cell>
          <cell r="J103" t="str">
            <v>224-GUINEA</v>
          </cell>
        </row>
        <row r="104">
          <cell r="H104" t="str">
            <v>245-GUINEA-BISSAU</v>
          </cell>
          <cell r="J104" t="str">
            <v>245-GUINEA-BISSAU</v>
          </cell>
        </row>
        <row r="105">
          <cell r="D105" t="str">
            <v>(Select)</v>
          </cell>
          <cell r="H105" t="str">
            <v>592-GUYANA</v>
          </cell>
          <cell r="J105" t="str">
            <v>592-GUYANA</v>
          </cell>
        </row>
        <row r="106">
          <cell r="D106" t="str">
            <v>10(23C)(iv)</v>
          </cell>
          <cell r="H106" t="str">
            <v>509-HAITI</v>
          </cell>
          <cell r="J106" t="str">
            <v>509-HAITI</v>
          </cell>
        </row>
        <row r="107">
          <cell r="D107" t="str">
            <v>10(23C)(v)</v>
          </cell>
          <cell r="H107" t="str">
            <v>1005-HEARD ISLAND AND MCDONALD ISLANDS</v>
          </cell>
          <cell r="J107" t="str">
            <v>1005-HEARD ISLAND AND MCDONALD ISLANDS</v>
          </cell>
        </row>
        <row r="108">
          <cell r="D108" t="str">
            <v>10(23C)(vi)</v>
          </cell>
          <cell r="H108" t="str">
            <v>6-HOLY SEE</v>
          </cell>
          <cell r="J108" t="str">
            <v>6-HOLY SEE</v>
          </cell>
        </row>
        <row r="109">
          <cell r="D109" t="str">
            <v>10(23C)(via)</v>
          </cell>
          <cell r="H109" t="str">
            <v>504-HONDURAS</v>
          </cell>
          <cell r="J109" t="str">
            <v>504-HONDURAS</v>
          </cell>
        </row>
        <row r="110">
          <cell r="D110" t="str">
            <v>10A</v>
          </cell>
          <cell r="H110" t="str">
            <v>852-HONG KONG</v>
          </cell>
          <cell r="J110" t="str">
            <v>852-HONG KONG</v>
          </cell>
        </row>
        <row r="111">
          <cell r="D111" t="str">
            <v>10AA</v>
          </cell>
          <cell r="H111" t="str">
            <v>36-HUNGARY</v>
          </cell>
          <cell r="J111" t="str">
            <v>36-HUNGARY</v>
          </cell>
        </row>
        <row r="112">
          <cell r="D112" t="str">
            <v>12A(1)(b)</v>
          </cell>
          <cell r="H112" t="str">
            <v>354-ICELAND</v>
          </cell>
          <cell r="J112" t="str">
            <v>354-ICELAND</v>
          </cell>
        </row>
        <row r="113">
          <cell r="D113" t="str">
            <v>44DA</v>
          </cell>
          <cell r="H113" t="str">
            <v>91-INDIA</v>
          </cell>
          <cell r="J113" t="str">
            <v>62-INDONESIA</v>
          </cell>
        </row>
        <row r="114">
          <cell r="D114" t="str">
            <v>50B</v>
          </cell>
          <cell r="H114" t="str">
            <v>62-INDONESIA</v>
          </cell>
          <cell r="J114" t="str">
            <v>98-IRAN (ISLAMIC REPUBLIC OF)</v>
          </cell>
        </row>
        <row r="115">
          <cell r="D115" t="str">
            <v>80-IA</v>
          </cell>
          <cell r="H115" t="str">
            <v>98-IRAN (ISLAMIC REPUBLIC OF)</v>
          </cell>
          <cell r="J115" t="str">
            <v>964-IRAQ</v>
          </cell>
        </row>
        <row r="116">
          <cell r="D116" t="str">
            <v>80-IB</v>
          </cell>
          <cell r="H116" t="str">
            <v>964-IRAQ</v>
          </cell>
          <cell r="J116" t="str">
            <v>353-IRELAND</v>
          </cell>
        </row>
        <row r="117">
          <cell r="D117" t="str">
            <v>80-IC</v>
          </cell>
          <cell r="H117" t="str">
            <v>353-IRELAND</v>
          </cell>
          <cell r="J117" t="str">
            <v>1624-ISLE OF MAN</v>
          </cell>
        </row>
        <row r="118">
          <cell r="D118" t="str">
            <v>80-ID</v>
          </cell>
          <cell r="H118" t="str">
            <v>1624-ISLE OF MAN</v>
          </cell>
          <cell r="J118" t="str">
            <v>972-ISRAEL</v>
          </cell>
        </row>
        <row r="119">
          <cell r="D119" t="str">
            <v>80JJAA</v>
          </cell>
          <cell r="H119" t="str">
            <v>972-ISRAEL</v>
          </cell>
          <cell r="J119" t="str">
            <v>5-ITALY</v>
          </cell>
        </row>
        <row r="120">
          <cell r="D120" t="str">
            <v>80LA</v>
          </cell>
          <cell r="H120" t="str">
            <v>5-ITALY</v>
          </cell>
          <cell r="J120" t="str">
            <v>1876-JAMAICA</v>
          </cell>
        </row>
        <row r="121">
          <cell r="D121" t="str">
            <v>115JC</v>
          </cell>
          <cell r="H121" t="str">
            <v>1876-JAMAICA</v>
          </cell>
          <cell r="J121" t="str">
            <v>81-JAPAN</v>
          </cell>
        </row>
        <row r="122">
          <cell r="D122" t="str">
            <v>115VW</v>
          </cell>
          <cell r="H122" t="str">
            <v>81-JAPAN</v>
          </cell>
          <cell r="J122" t="str">
            <v>1534-JERSEY</v>
          </cell>
        </row>
        <row r="123">
          <cell r="H123" t="str">
            <v>1534-JERSEY</v>
          </cell>
          <cell r="J123" t="str">
            <v>962-JORDAN</v>
          </cell>
        </row>
        <row r="124">
          <cell r="H124" t="str">
            <v>962-JORDAN</v>
          </cell>
          <cell r="J124" t="str">
            <v>7-KAZAKHSTAN</v>
          </cell>
        </row>
        <row r="125">
          <cell r="H125" t="str">
            <v>7-KAZAKHSTAN</v>
          </cell>
          <cell r="J125" t="str">
            <v>254-KENYA</v>
          </cell>
        </row>
        <row r="126">
          <cell r="H126" t="str">
            <v>254-KENYA</v>
          </cell>
          <cell r="J126" t="str">
            <v>686-KIRIBATI</v>
          </cell>
        </row>
        <row r="127">
          <cell r="H127" t="str">
            <v>686-KIRIBATI</v>
          </cell>
          <cell r="J127" t="str">
            <v>850-KOREA (DEMOCRATIC PEOPLES REPUBLIC OF)</v>
          </cell>
        </row>
        <row r="128">
          <cell r="H128" t="str">
            <v>850-KOREA (DEMOCRATIC PEOPLES REPUBLIC OF)</v>
          </cell>
          <cell r="J128" t="str">
            <v>82-KOREA (REPUBLIC OF)</v>
          </cell>
        </row>
        <row r="129">
          <cell r="H129" t="str">
            <v>82-KOREA (REPUBLIC OF)</v>
          </cell>
          <cell r="J129" t="str">
            <v>965-KUWAIT</v>
          </cell>
        </row>
        <row r="130">
          <cell r="H130" t="str">
            <v>965-KUWAIT</v>
          </cell>
          <cell r="J130" t="str">
            <v>996-KYRGYZSTAN</v>
          </cell>
        </row>
        <row r="131">
          <cell r="H131" t="str">
            <v>996-KYRGYZSTAN</v>
          </cell>
          <cell r="J131" t="str">
            <v>856-LAO PEOPLES DEMOCRATIC REPUBLIC</v>
          </cell>
        </row>
        <row r="132">
          <cell r="H132" t="str">
            <v>856-LAO PEOPLES DEMOCRATIC REPUBLIC</v>
          </cell>
          <cell r="J132" t="str">
            <v>371-LATVIA</v>
          </cell>
        </row>
        <row r="133">
          <cell r="H133" t="str">
            <v>371-LATVIA</v>
          </cell>
          <cell r="J133" t="str">
            <v>961-LEBANON</v>
          </cell>
        </row>
        <row r="134">
          <cell r="H134" t="str">
            <v>961-LEBANON</v>
          </cell>
          <cell r="J134" t="str">
            <v>266-LESOTHO</v>
          </cell>
        </row>
        <row r="135">
          <cell r="H135" t="str">
            <v>266-LESOTHO</v>
          </cell>
          <cell r="J135" t="str">
            <v>231-LIBERIA</v>
          </cell>
        </row>
        <row r="136">
          <cell r="H136" t="str">
            <v>231-LIBERIA</v>
          </cell>
          <cell r="J136" t="str">
            <v>218-LIBYA</v>
          </cell>
        </row>
        <row r="137">
          <cell r="H137" t="str">
            <v>218-LIBYA</v>
          </cell>
          <cell r="J137" t="str">
            <v>423-LIECHTENSTEIN</v>
          </cell>
        </row>
        <row r="138">
          <cell r="H138" t="str">
            <v>423-LIECHTENSTEIN</v>
          </cell>
          <cell r="J138" t="str">
            <v>370-LITHUANIA</v>
          </cell>
        </row>
        <row r="139">
          <cell r="H139" t="str">
            <v>370-LITHUANIA</v>
          </cell>
          <cell r="J139" t="str">
            <v>352-LUXEMBOURG</v>
          </cell>
        </row>
        <row r="140">
          <cell r="H140" t="str">
            <v>352-LUXEMBOURG</v>
          </cell>
          <cell r="J140" t="str">
            <v>853-MACAO</v>
          </cell>
        </row>
        <row r="141">
          <cell r="H141" t="str">
            <v>853-MACAO</v>
          </cell>
          <cell r="J141" t="str">
            <v>389-MACEDONIA (THE FORMER YUGOSLAV REPUBLIC OF)</v>
          </cell>
        </row>
        <row r="142">
          <cell r="H142" t="str">
            <v>389-MACEDONIA (THE FORMER YUGOSLAV REPUBLIC OF)</v>
          </cell>
          <cell r="J142" t="str">
            <v>261-MADAGASCAR</v>
          </cell>
        </row>
        <row r="143">
          <cell r="H143" t="str">
            <v>261-MADAGASCAR</v>
          </cell>
          <cell r="J143" t="str">
            <v>265-MALAWI</v>
          </cell>
        </row>
        <row r="144">
          <cell r="H144" t="str">
            <v>265-MALAWI</v>
          </cell>
          <cell r="J144" t="str">
            <v>60-MALAYSIA</v>
          </cell>
        </row>
        <row r="145">
          <cell r="H145" t="str">
            <v>60-MALAYSIA</v>
          </cell>
          <cell r="J145" t="str">
            <v>960-MALDIVES</v>
          </cell>
        </row>
        <row r="146">
          <cell r="H146" t="str">
            <v>960-MALDIVES</v>
          </cell>
          <cell r="J146" t="str">
            <v>223-MALI</v>
          </cell>
        </row>
        <row r="147">
          <cell r="H147" t="str">
            <v>223-MALI</v>
          </cell>
          <cell r="J147" t="str">
            <v>356-MALTA</v>
          </cell>
        </row>
        <row r="148">
          <cell r="H148" t="str">
            <v>356-MALTA</v>
          </cell>
          <cell r="J148" t="str">
            <v>692-MARSHALL ISLANDS</v>
          </cell>
        </row>
        <row r="149">
          <cell r="H149" t="str">
            <v>692-MARSHALL ISLANDS</v>
          </cell>
          <cell r="J149" t="str">
            <v>596-MARTINIQUE</v>
          </cell>
        </row>
        <row r="150">
          <cell r="H150" t="str">
            <v>596-MARTINIQUE</v>
          </cell>
          <cell r="J150" t="str">
            <v>222-MAURITANIA</v>
          </cell>
        </row>
        <row r="151">
          <cell r="H151" t="str">
            <v>222-MAURITANIA</v>
          </cell>
          <cell r="J151" t="str">
            <v>230-MAURITIUS</v>
          </cell>
        </row>
        <row r="152">
          <cell r="H152" t="str">
            <v>230-MAURITIUS</v>
          </cell>
          <cell r="J152" t="str">
            <v>269-MAYOTTE</v>
          </cell>
        </row>
        <row r="153">
          <cell r="H153" t="str">
            <v>269-MAYOTTE</v>
          </cell>
          <cell r="J153" t="str">
            <v>52-MEXICO</v>
          </cell>
        </row>
        <row r="154">
          <cell r="H154" t="str">
            <v>52-MEXICO</v>
          </cell>
          <cell r="J154" t="str">
            <v>691-MICRONESIA (FEDERATED STATES OF)</v>
          </cell>
        </row>
        <row r="155">
          <cell r="H155" t="str">
            <v>691-MICRONESIA (FEDERATED STATES OF)</v>
          </cell>
          <cell r="J155" t="str">
            <v>373-MOLDOVA (REPUBLIC OF)</v>
          </cell>
        </row>
        <row r="156">
          <cell r="H156" t="str">
            <v>373-MOLDOVA (REPUBLIC OF)</v>
          </cell>
          <cell r="J156" t="str">
            <v>377-MONACO</v>
          </cell>
        </row>
        <row r="157">
          <cell r="H157" t="str">
            <v>377-MONACO</v>
          </cell>
          <cell r="J157" t="str">
            <v>976-MONGOLIA</v>
          </cell>
        </row>
        <row r="158">
          <cell r="H158" t="str">
            <v>976-MONGOLIA</v>
          </cell>
          <cell r="J158" t="str">
            <v>382-MONTENEGRO</v>
          </cell>
        </row>
        <row r="159">
          <cell r="H159" t="str">
            <v>382-MONTENEGRO</v>
          </cell>
          <cell r="J159" t="str">
            <v>1664-MONTSERRAT</v>
          </cell>
        </row>
        <row r="160">
          <cell r="H160" t="str">
            <v>1664-MONTSERRAT</v>
          </cell>
          <cell r="J160" t="str">
            <v>212-MOROCCO</v>
          </cell>
        </row>
        <row r="161">
          <cell r="H161" t="str">
            <v>212-MOROCCO</v>
          </cell>
          <cell r="J161" t="str">
            <v>258-MOZAMBIQUE</v>
          </cell>
        </row>
        <row r="162">
          <cell r="H162" t="str">
            <v>258-MOZAMBIQUE</v>
          </cell>
          <cell r="J162" t="str">
            <v>95-MYANMAR</v>
          </cell>
        </row>
        <row r="163">
          <cell r="H163" t="str">
            <v>95-MYANMAR</v>
          </cell>
          <cell r="J163" t="str">
            <v>264-NAMIBIA</v>
          </cell>
        </row>
        <row r="164">
          <cell r="H164" t="str">
            <v>264-NAMIBIA</v>
          </cell>
          <cell r="J164" t="str">
            <v>674-NAURU</v>
          </cell>
        </row>
        <row r="165">
          <cell r="H165" t="str">
            <v>674-NAURU</v>
          </cell>
          <cell r="J165" t="str">
            <v>977-NEPAL</v>
          </cell>
        </row>
        <row r="166">
          <cell r="H166" t="str">
            <v>977-NEPAL</v>
          </cell>
          <cell r="J166" t="str">
            <v>31-NETHERLANDS</v>
          </cell>
        </row>
        <row r="167">
          <cell r="H167" t="str">
            <v>31-NETHERLANDS</v>
          </cell>
          <cell r="J167" t="str">
            <v>687-NEW CALEDONIA</v>
          </cell>
        </row>
        <row r="168">
          <cell r="H168" t="str">
            <v>687-NEW CALEDONIA</v>
          </cell>
          <cell r="J168" t="str">
            <v>64-NEW ZEALAND</v>
          </cell>
        </row>
        <row r="169">
          <cell r="H169" t="str">
            <v>64-NEW ZEALAND</v>
          </cell>
          <cell r="J169" t="str">
            <v>505-NICARAGUA</v>
          </cell>
        </row>
        <row r="170">
          <cell r="H170" t="str">
            <v>505-NICARAGUA</v>
          </cell>
          <cell r="J170" t="str">
            <v>227-NIGER</v>
          </cell>
        </row>
        <row r="171">
          <cell r="H171" t="str">
            <v>227-NIGER</v>
          </cell>
          <cell r="J171" t="str">
            <v>234-NIGERIA</v>
          </cell>
        </row>
        <row r="172">
          <cell r="H172" t="str">
            <v>234-NIGERIA</v>
          </cell>
          <cell r="J172" t="str">
            <v>683-NIUE</v>
          </cell>
        </row>
        <row r="173">
          <cell r="H173" t="str">
            <v>683-NIUE</v>
          </cell>
          <cell r="J173" t="str">
            <v>15-NORFOLK ISLAND</v>
          </cell>
        </row>
        <row r="174">
          <cell r="H174" t="str">
            <v>15-NORFOLK ISLAND</v>
          </cell>
          <cell r="J174" t="str">
            <v>1670-NORTHERN MARIANA ISLANDS</v>
          </cell>
        </row>
        <row r="175">
          <cell r="H175" t="str">
            <v>1670-NORTHERN MARIANA ISLANDS</v>
          </cell>
          <cell r="J175" t="str">
            <v>47-NORWAY</v>
          </cell>
        </row>
        <row r="176">
          <cell r="H176" t="str">
            <v>47-NORWAY</v>
          </cell>
          <cell r="J176" t="str">
            <v>968-OMAN</v>
          </cell>
        </row>
        <row r="177">
          <cell r="H177" t="str">
            <v>968-OMAN</v>
          </cell>
          <cell r="J177" t="str">
            <v>92-PAKISTAN</v>
          </cell>
        </row>
        <row r="178">
          <cell r="H178" t="str">
            <v>92-PAKISTAN</v>
          </cell>
          <cell r="J178" t="str">
            <v>680-PALAU</v>
          </cell>
        </row>
        <row r="179">
          <cell r="H179" t="str">
            <v>680-PALAU</v>
          </cell>
          <cell r="J179" t="str">
            <v>970-PALESTINE, STATE OF</v>
          </cell>
        </row>
        <row r="180">
          <cell r="H180" t="str">
            <v>970-PALESTINE, STATE OF</v>
          </cell>
          <cell r="J180" t="str">
            <v>507-PANAMA</v>
          </cell>
        </row>
        <row r="181">
          <cell r="H181" t="str">
            <v>507-PANAMA</v>
          </cell>
          <cell r="J181" t="str">
            <v>675-PAPUA NEW GUINEA</v>
          </cell>
        </row>
        <row r="182">
          <cell r="H182" t="str">
            <v>675-PAPUA NEW GUINEA</v>
          </cell>
          <cell r="J182" t="str">
            <v>595-PARAGUAY</v>
          </cell>
        </row>
        <row r="183">
          <cell r="H183" t="str">
            <v>595-PARAGUAY</v>
          </cell>
          <cell r="J183" t="str">
            <v>51-PERU</v>
          </cell>
        </row>
        <row r="184">
          <cell r="H184" t="str">
            <v>51-PERU</v>
          </cell>
          <cell r="J184" t="str">
            <v>63-PHILIPPINES</v>
          </cell>
        </row>
        <row r="185">
          <cell r="H185" t="str">
            <v>63-PHILIPPINES</v>
          </cell>
          <cell r="J185" t="str">
            <v>1011-PITCAIRN</v>
          </cell>
        </row>
        <row r="186">
          <cell r="H186" t="str">
            <v>1011-PITCAIRN</v>
          </cell>
          <cell r="J186" t="str">
            <v>48-POLAND</v>
          </cell>
        </row>
        <row r="187">
          <cell r="H187" t="str">
            <v>48-POLAND</v>
          </cell>
          <cell r="J187" t="str">
            <v>14-PORTUGAL</v>
          </cell>
        </row>
        <row r="188">
          <cell r="H188" t="str">
            <v>14-PORTUGAL</v>
          </cell>
          <cell r="J188" t="str">
            <v>1787-PUERTO RICO</v>
          </cell>
        </row>
        <row r="189">
          <cell r="H189" t="str">
            <v>1787-PUERTO RICO</v>
          </cell>
          <cell r="J189" t="str">
            <v>974-QATAR</v>
          </cell>
        </row>
        <row r="190">
          <cell r="H190" t="str">
            <v>974-QATAR</v>
          </cell>
          <cell r="J190" t="str">
            <v>262-REUNION</v>
          </cell>
        </row>
        <row r="191">
          <cell r="H191" t="str">
            <v>262-REUNION</v>
          </cell>
          <cell r="J191" t="str">
            <v>40-ROMANIA</v>
          </cell>
        </row>
        <row r="192">
          <cell r="H192" t="str">
            <v>40-ROMANIA</v>
          </cell>
          <cell r="J192" t="str">
            <v>8-RUSSIAN FEDERATION</v>
          </cell>
        </row>
        <row r="193">
          <cell r="H193" t="str">
            <v>8-RUSSIAN FEDERATION</v>
          </cell>
          <cell r="J193" t="str">
            <v>250-RWANDA</v>
          </cell>
        </row>
        <row r="194">
          <cell r="H194" t="str">
            <v>250-RWANDA</v>
          </cell>
          <cell r="J194" t="str">
            <v>1006-SAINT BARTHELEMY</v>
          </cell>
        </row>
        <row r="195">
          <cell r="H195" t="str">
            <v>1006-SAINT BARTHELEMY</v>
          </cell>
          <cell r="J195" t="str">
            <v>290-SAINT HELENA, ASCENSION AND TRISTAN DA CUNHA</v>
          </cell>
        </row>
        <row r="196">
          <cell r="H196" t="str">
            <v>290-SAINT HELENA, ASCENSION AND TRISTAN DA CUNHA</v>
          </cell>
          <cell r="J196" t="str">
            <v>1869-SAINT KITTS AND NEVIS</v>
          </cell>
        </row>
        <row r="197">
          <cell r="H197" t="str">
            <v>1869-SAINT KITTS AND NEVIS</v>
          </cell>
          <cell r="J197" t="str">
            <v>1758-SAINT LUCIA</v>
          </cell>
        </row>
        <row r="198">
          <cell r="H198" t="str">
            <v>1758-SAINT LUCIA</v>
          </cell>
          <cell r="J198" t="str">
            <v>1007-SAINT MARTIN (FRENCH PART)</v>
          </cell>
        </row>
        <row r="199">
          <cell r="H199" t="str">
            <v>1007-SAINT MARTIN (FRENCH PART)</v>
          </cell>
          <cell r="J199" t="str">
            <v>508-SAINT PIERRE AND MIQUELON</v>
          </cell>
        </row>
        <row r="200">
          <cell r="H200" t="str">
            <v>508-SAINT PIERRE AND MIQUELON</v>
          </cell>
          <cell r="J200" t="str">
            <v>1784-SAINT VINCENT AND THE GRENADINES</v>
          </cell>
        </row>
        <row r="201">
          <cell r="H201" t="str">
            <v>1784-SAINT VINCENT AND THE GRENADINES</v>
          </cell>
          <cell r="J201" t="str">
            <v>685-SAMOA</v>
          </cell>
        </row>
        <row r="202">
          <cell r="H202" t="str">
            <v>685-SAMOA</v>
          </cell>
          <cell r="J202" t="str">
            <v>378-SAN MARINO</v>
          </cell>
        </row>
        <row r="203">
          <cell r="H203" t="str">
            <v>378-SAN MARINO</v>
          </cell>
          <cell r="J203" t="str">
            <v>239-SAO TOME AND PRINCIPE</v>
          </cell>
        </row>
        <row r="204">
          <cell r="H204" t="str">
            <v>239-SAO TOME AND PRINCIPE</v>
          </cell>
          <cell r="J204" t="str">
            <v>966-SAUDI ARABIA</v>
          </cell>
        </row>
        <row r="205">
          <cell r="H205" t="str">
            <v>966-SAUDI ARABIA</v>
          </cell>
          <cell r="J205" t="str">
            <v>221-SENEGAL</v>
          </cell>
        </row>
        <row r="206">
          <cell r="H206" t="str">
            <v>221-SENEGAL</v>
          </cell>
          <cell r="J206" t="str">
            <v>381-SERBIA</v>
          </cell>
        </row>
        <row r="207">
          <cell r="H207" t="str">
            <v>381-SERBIA</v>
          </cell>
          <cell r="J207" t="str">
            <v>248-SEYCHELLES</v>
          </cell>
        </row>
        <row r="208">
          <cell r="H208" t="str">
            <v>248-SEYCHELLES</v>
          </cell>
          <cell r="J208" t="str">
            <v>232-SIERRA LEONE</v>
          </cell>
        </row>
        <row r="209">
          <cell r="H209" t="str">
            <v>232-SIERRA LEONE</v>
          </cell>
          <cell r="J209" t="str">
            <v>65-SINGAPORE</v>
          </cell>
        </row>
        <row r="210">
          <cell r="H210" t="str">
            <v>65-SINGAPORE</v>
          </cell>
          <cell r="J210" t="str">
            <v>1721-SINT MAARTEN (DUTCH PART)</v>
          </cell>
        </row>
        <row r="211">
          <cell r="H211" t="str">
            <v>1721-SINT MAARTEN (DUTCH PART)</v>
          </cell>
          <cell r="J211" t="str">
            <v>421-SLOVAKIA</v>
          </cell>
        </row>
        <row r="212">
          <cell r="H212" t="str">
            <v>421-SLOVAKIA</v>
          </cell>
          <cell r="J212" t="str">
            <v>386-SLOVENIA</v>
          </cell>
        </row>
        <row r="213">
          <cell r="H213" t="str">
            <v>386-SLOVENIA</v>
          </cell>
          <cell r="J213" t="str">
            <v>677-SOLOMON ISLANDS</v>
          </cell>
        </row>
        <row r="214">
          <cell r="H214" t="str">
            <v>677-SOLOMON ISLANDS</v>
          </cell>
          <cell r="J214" t="str">
            <v>252-SOMALIA</v>
          </cell>
        </row>
        <row r="215">
          <cell r="H215" t="str">
            <v>252-SOMALIA</v>
          </cell>
          <cell r="J215" t="str">
            <v>28-SOUTH AFRICA</v>
          </cell>
        </row>
        <row r="216">
          <cell r="H216" t="str">
            <v>28-SOUTH AFRICA</v>
          </cell>
          <cell r="J216" t="str">
            <v>1008-SOUTH GEORGIA AND THE SOUTH SANDWICH ISLANDS</v>
          </cell>
        </row>
        <row r="217">
          <cell r="H217" t="str">
            <v>1008-SOUTH GEORGIA AND THE SOUTH SANDWICH ISLANDS</v>
          </cell>
          <cell r="J217" t="str">
            <v>211-SOUTH SUDAN</v>
          </cell>
        </row>
        <row r="218">
          <cell r="H218" t="str">
            <v>211-SOUTH SUDAN</v>
          </cell>
          <cell r="J218" t="str">
            <v>35-SPAIN</v>
          </cell>
        </row>
        <row r="219">
          <cell r="H219" t="str">
            <v>35-SPAIN</v>
          </cell>
          <cell r="J219" t="str">
            <v>94-SRI LANKA</v>
          </cell>
        </row>
        <row r="220">
          <cell r="H220" t="str">
            <v>94-SRI LANKA</v>
          </cell>
          <cell r="J220" t="str">
            <v>249-SUDAN</v>
          </cell>
        </row>
        <row r="221">
          <cell r="H221" t="str">
            <v>249-SUDAN</v>
          </cell>
          <cell r="J221" t="str">
            <v>597-SURINAME</v>
          </cell>
        </row>
        <row r="222">
          <cell r="H222" t="str">
            <v>597-SURINAME</v>
          </cell>
          <cell r="J222" t="str">
            <v>1012-SVALBARD AND JAN MAYEN</v>
          </cell>
        </row>
        <row r="223">
          <cell r="H223" t="str">
            <v>1012-SVALBARD AND JAN MAYEN</v>
          </cell>
          <cell r="J223" t="str">
            <v>268-SWAZILAND</v>
          </cell>
        </row>
        <row r="224">
          <cell r="H224" t="str">
            <v>268-SWAZILAND</v>
          </cell>
          <cell r="J224" t="str">
            <v>46-SWEDEN</v>
          </cell>
        </row>
        <row r="225">
          <cell r="H225" t="str">
            <v>46-SWEDEN</v>
          </cell>
          <cell r="J225" t="str">
            <v>41-SWITZERLAND</v>
          </cell>
        </row>
        <row r="226">
          <cell r="H226" t="str">
            <v>41-SWITZERLAND</v>
          </cell>
          <cell r="J226" t="str">
            <v>963-SYRIAN ARAB REPUBLIC</v>
          </cell>
        </row>
        <row r="227">
          <cell r="H227" t="str">
            <v>963-SYRIAN ARAB REPUBLIC</v>
          </cell>
          <cell r="J227" t="str">
            <v>886-TAIWAN, PROVINCE OF CHINA[A]</v>
          </cell>
        </row>
        <row r="228">
          <cell r="H228" t="str">
            <v>886-TAIWAN, PROVINCE OF CHINA[A]</v>
          </cell>
          <cell r="J228" t="str">
            <v>992-TAJIKISTAN</v>
          </cell>
        </row>
        <row r="229">
          <cell r="H229" t="str">
            <v>992-TAJIKISTAN</v>
          </cell>
          <cell r="J229" t="str">
            <v>255-TANZANIA, UNITED REPUBLIC OF</v>
          </cell>
        </row>
        <row r="230">
          <cell r="H230" t="str">
            <v>255-TANZANIA, UNITED REPUBLIC OF</v>
          </cell>
          <cell r="J230" t="str">
            <v>66-THAILAND</v>
          </cell>
        </row>
        <row r="231">
          <cell r="H231" t="str">
            <v>66-THAILAND</v>
          </cell>
          <cell r="J231" t="str">
            <v>670-TIMOR-LESTE (EAST TIMOR)</v>
          </cell>
        </row>
        <row r="232">
          <cell r="H232" t="str">
            <v>670-TIMOR-LESTE (EAST TIMOR)</v>
          </cell>
          <cell r="J232" t="str">
            <v>228-TOGO</v>
          </cell>
        </row>
        <row r="233">
          <cell r="H233" t="str">
            <v>228-TOGO</v>
          </cell>
          <cell r="J233" t="str">
            <v>690-TOKELAU</v>
          </cell>
        </row>
        <row r="234">
          <cell r="H234" t="str">
            <v>690-TOKELAU</v>
          </cell>
          <cell r="J234" t="str">
            <v>676-TONGA</v>
          </cell>
        </row>
        <row r="235">
          <cell r="H235" t="str">
            <v>676-TONGA</v>
          </cell>
          <cell r="J235" t="str">
            <v>1868-TRINIDAD AND TOBAGO</v>
          </cell>
        </row>
        <row r="236">
          <cell r="H236" t="str">
            <v>1868-TRINIDAD AND TOBAGO</v>
          </cell>
          <cell r="J236" t="str">
            <v>216-TUNISIA</v>
          </cell>
        </row>
        <row r="237">
          <cell r="H237" t="str">
            <v>216-TUNISIA</v>
          </cell>
          <cell r="J237" t="str">
            <v>90-TURKEY</v>
          </cell>
        </row>
        <row r="238">
          <cell r="H238" t="str">
            <v>90-TURKEY</v>
          </cell>
          <cell r="J238" t="str">
            <v>993-TURKMENISTAN</v>
          </cell>
        </row>
        <row r="239">
          <cell r="H239" t="str">
            <v>993-TURKMENISTAN</v>
          </cell>
          <cell r="J239" t="str">
            <v>1649-TURKS AND CAICOS ISLANDS</v>
          </cell>
        </row>
        <row r="240">
          <cell r="H240" t="str">
            <v>1649-TURKS AND CAICOS ISLANDS</v>
          </cell>
          <cell r="J240" t="str">
            <v>688-TUVALU</v>
          </cell>
        </row>
        <row r="241">
          <cell r="H241" t="str">
            <v>688-TUVALU</v>
          </cell>
          <cell r="J241" t="str">
            <v>256-UGANDA</v>
          </cell>
        </row>
        <row r="242">
          <cell r="H242" t="str">
            <v>256-UGANDA</v>
          </cell>
          <cell r="J242" t="str">
            <v>380-UKRAINE</v>
          </cell>
        </row>
        <row r="243">
          <cell r="H243" t="str">
            <v>380-UKRAINE</v>
          </cell>
          <cell r="J243" t="str">
            <v>971-UNITED ARAB EMIRATES</v>
          </cell>
        </row>
        <row r="244">
          <cell r="H244" t="str">
            <v>971-UNITED ARAB EMIRATES</v>
          </cell>
          <cell r="J244" t="str">
            <v>44-UNITED KINGDOM OF GREAT BRITAIN AND NORTHERN IRELAND</v>
          </cell>
        </row>
        <row r="245">
          <cell r="H245" t="str">
            <v>44-UNITED KINGDOM OF GREAT BRITAIN AND NORTHERN IRELAND</v>
          </cell>
          <cell r="J245" t="str">
            <v>2-UNITED STATES OF AMERICA</v>
          </cell>
        </row>
        <row r="246">
          <cell r="H246" t="str">
            <v>2-UNITED STATES OF AMERICA</v>
          </cell>
          <cell r="J246" t="str">
            <v>1009-UNITED STATES MINOR OUTLYING ISLANDS</v>
          </cell>
        </row>
        <row r="247">
          <cell r="H247" t="str">
            <v>1009-UNITED STATES MINOR OUTLYING ISLANDS</v>
          </cell>
          <cell r="J247" t="str">
            <v>598-URUGUAY</v>
          </cell>
        </row>
        <row r="248">
          <cell r="H248" t="str">
            <v>598-URUGUAY</v>
          </cell>
          <cell r="J248" t="str">
            <v>998-UZBEKISTAN</v>
          </cell>
        </row>
        <row r="249">
          <cell r="H249" t="str">
            <v>998-UZBEKISTAN</v>
          </cell>
          <cell r="J249" t="str">
            <v>678-VANUATU</v>
          </cell>
        </row>
        <row r="250">
          <cell r="H250" t="str">
            <v>678-VANUATU</v>
          </cell>
          <cell r="J250" t="str">
            <v>58-VENEZUELA (BOLIVARIAN REPUBLIC OF)</v>
          </cell>
        </row>
        <row r="251">
          <cell r="H251" t="str">
            <v>58-VENEZUELA (BOLIVARIAN REPUBLIC OF)</v>
          </cell>
          <cell r="J251" t="str">
            <v>84-VIET NAM</v>
          </cell>
        </row>
        <row r="252">
          <cell r="H252" t="str">
            <v>84-VIET NAM</v>
          </cell>
          <cell r="J252" t="str">
            <v>1284-VIRGIN ISLANDS (BRITISH)</v>
          </cell>
        </row>
        <row r="253">
          <cell r="H253" t="str">
            <v>1284-VIRGIN ISLANDS (BRITISH)</v>
          </cell>
          <cell r="J253" t="str">
            <v>1340-VIRGIN ISLANDS (U.S.)</v>
          </cell>
        </row>
        <row r="254">
          <cell r="H254" t="str">
            <v>1340-VIRGIN ISLANDS (U.S.)</v>
          </cell>
          <cell r="J254" t="str">
            <v>681-WALLIS AND FUTUNA</v>
          </cell>
        </row>
        <row r="255">
          <cell r="H255" t="str">
            <v>681-WALLIS AND FUTUNA</v>
          </cell>
          <cell r="J255" t="str">
            <v>1013-WESTERN SAHARA</v>
          </cell>
        </row>
        <row r="256">
          <cell r="H256" t="str">
            <v>1013-WESTERN SAHARA</v>
          </cell>
          <cell r="J256" t="str">
            <v>967-YEMEN</v>
          </cell>
        </row>
        <row r="257">
          <cell r="H257" t="str">
            <v>967-YEMEN</v>
          </cell>
          <cell r="J257" t="str">
            <v>260-ZAMBIA</v>
          </cell>
        </row>
        <row r="258">
          <cell r="H258" t="str">
            <v>260-ZAMBIA</v>
          </cell>
          <cell r="J258" t="str">
            <v>263-ZIMBABWE</v>
          </cell>
        </row>
        <row r="259">
          <cell r="H259" t="str">
            <v>263-ZIMBABWE</v>
          </cell>
          <cell r="J259" t="str">
            <v>9999-OTHERS</v>
          </cell>
        </row>
        <row r="260">
          <cell r="H260" t="str">
            <v>9999-OTHERS</v>
          </cell>
        </row>
      </sheetData>
      <sheetData sheetId="42"/>
      <sheetData sheetId="43"/>
      <sheetData sheetId="4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1.86 "/>
      <sheetName val="Reader"/>
      <sheetName val="Sheet1"/>
    </sheetNames>
    <sheetDataSet>
      <sheetData sheetId="0"/>
      <sheetData sheetId="1"/>
      <sheetData sheetId="2">
        <row r="4">
          <cell r="S4">
            <v>13260</v>
          </cell>
          <cell r="T4">
            <v>37400</v>
          </cell>
        </row>
        <row r="5">
          <cell r="S5">
            <v>13680</v>
          </cell>
          <cell r="T5">
            <v>37400</v>
          </cell>
        </row>
        <row r="6">
          <cell r="S6">
            <v>14100</v>
          </cell>
          <cell r="T6">
            <v>38530</v>
          </cell>
        </row>
        <row r="7">
          <cell r="S7">
            <v>14520</v>
          </cell>
          <cell r="T7">
            <v>38530</v>
          </cell>
        </row>
        <row r="8">
          <cell r="S8">
            <v>14940</v>
          </cell>
          <cell r="T8">
            <v>39690</v>
          </cell>
        </row>
        <row r="9">
          <cell r="S9">
            <v>15360</v>
          </cell>
          <cell r="T9">
            <v>39690</v>
          </cell>
        </row>
        <row r="10">
          <cell r="S10">
            <v>15780</v>
          </cell>
          <cell r="T10">
            <v>40890</v>
          </cell>
        </row>
        <row r="11">
          <cell r="S11">
            <v>16200</v>
          </cell>
          <cell r="T11">
            <v>40890</v>
          </cell>
        </row>
        <row r="12">
          <cell r="S12">
            <v>16400</v>
          </cell>
          <cell r="T12">
            <v>43390</v>
          </cell>
        </row>
        <row r="13">
          <cell r="S13">
            <v>16620</v>
          </cell>
          <cell r="T13">
            <v>42120</v>
          </cell>
        </row>
        <row r="14">
          <cell r="S14">
            <v>16850</v>
          </cell>
          <cell r="T14">
            <v>43390</v>
          </cell>
        </row>
        <row r="15">
          <cell r="S15">
            <v>17040</v>
          </cell>
          <cell r="T15">
            <v>42120</v>
          </cell>
        </row>
        <row r="16">
          <cell r="S16">
            <v>17300</v>
          </cell>
          <cell r="T16">
            <v>44700</v>
          </cell>
        </row>
        <row r="17">
          <cell r="S17">
            <v>17460</v>
          </cell>
          <cell r="T17">
            <v>43390</v>
          </cell>
        </row>
        <row r="18">
          <cell r="S18">
            <v>17750</v>
          </cell>
          <cell r="T18">
            <v>44700</v>
          </cell>
        </row>
        <row r="19">
          <cell r="S19">
            <v>17880</v>
          </cell>
          <cell r="T19">
            <v>43390</v>
          </cell>
        </row>
        <row r="20">
          <cell r="S20">
            <v>18200</v>
          </cell>
          <cell r="T20">
            <v>46050</v>
          </cell>
        </row>
        <row r="21">
          <cell r="S21">
            <v>18300</v>
          </cell>
          <cell r="T21">
            <v>44700</v>
          </cell>
        </row>
        <row r="22">
          <cell r="S22">
            <v>18650</v>
          </cell>
          <cell r="T22">
            <v>46050</v>
          </cell>
        </row>
        <row r="23">
          <cell r="S23">
            <v>18720</v>
          </cell>
          <cell r="T23">
            <v>44700</v>
          </cell>
        </row>
        <row r="24">
          <cell r="S24">
            <v>19100</v>
          </cell>
          <cell r="T24">
            <v>47440</v>
          </cell>
        </row>
        <row r="25">
          <cell r="S25">
            <v>19140</v>
          </cell>
          <cell r="T25">
            <v>46050</v>
          </cell>
        </row>
        <row r="26">
          <cell r="S26">
            <v>19550</v>
          </cell>
          <cell r="T26">
            <v>47440</v>
          </cell>
        </row>
        <row r="27">
          <cell r="S27">
            <v>19560</v>
          </cell>
          <cell r="T27">
            <v>46050</v>
          </cell>
        </row>
        <row r="28">
          <cell r="S28">
            <v>19980</v>
          </cell>
          <cell r="T28">
            <v>47440</v>
          </cell>
        </row>
        <row r="29">
          <cell r="S29">
            <v>20000</v>
          </cell>
          <cell r="T29">
            <v>48870</v>
          </cell>
        </row>
        <row r="30">
          <cell r="S30">
            <v>20450</v>
          </cell>
          <cell r="T30">
            <v>48870</v>
          </cell>
        </row>
        <row r="31">
          <cell r="S31">
            <v>20900</v>
          </cell>
          <cell r="T31">
            <v>50340</v>
          </cell>
        </row>
        <row r="32">
          <cell r="S32">
            <v>21400</v>
          </cell>
          <cell r="T32">
            <v>50340</v>
          </cell>
        </row>
        <row r="33">
          <cell r="S33">
            <v>21900</v>
          </cell>
          <cell r="T33">
            <v>51860</v>
          </cell>
        </row>
        <row r="34">
          <cell r="S34">
            <v>22400</v>
          </cell>
          <cell r="T34">
            <v>51860</v>
          </cell>
        </row>
        <row r="35">
          <cell r="S35">
            <v>22900</v>
          </cell>
          <cell r="T35">
            <v>53420</v>
          </cell>
        </row>
        <row r="36">
          <cell r="S36">
            <v>23400</v>
          </cell>
          <cell r="T36">
            <v>53420</v>
          </cell>
        </row>
        <row r="37">
          <cell r="S37">
            <v>23900</v>
          </cell>
          <cell r="T37">
            <v>55030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me"/>
      <sheetName val="PART A- GENERAL"/>
      <sheetName val="PARTB - TI - TTI"/>
      <sheetName val="TaxCalculated"/>
      <sheetName val="IT"/>
      <sheetName val="TDS"/>
      <sheetName val="TCS"/>
      <sheetName val="SALARY"/>
      <sheetName val="HOUSE_PROPERTY"/>
      <sheetName val="BP"/>
      <sheetName val="CG"/>
      <sheetName val="OS"/>
      <sheetName val="CYLA-BFLA"/>
      <sheetName val="CFL"/>
      <sheetName val="80G"/>
      <sheetName val="VIA"/>
      <sheetName val="SPI - SI - IF"/>
      <sheetName val="EI"/>
      <sheetName val="PTI"/>
      <sheetName val="FSI"/>
      <sheetName val="TR_FA"/>
      <sheetName val="SCH5A"/>
      <sheetName val="ALXXX"/>
      <sheetName val="AL"/>
      <sheetName val="OLDAL"/>
      <sheetName val="Help"/>
      <sheetName val="Pre XML"/>
      <sheetName val="DropDown List"/>
      <sheetName val="IFSC"/>
      <sheetName val="TemPoraryValues"/>
      <sheetName val="SI_SectionCod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B2" t="str">
            <v>(Select)</v>
          </cell>
        </row>
        <row r="3">
          <cell r="B3" t="str">
            <v>01-ANDAMAN AND NICOBAR ISLANDS</v>
          </cell>
        </row>
        <row r="4">
          <cell r="B4" t="str">
            <v>02-ANDHRA PRADESH</v>
          </cell>
        </row>
        <row r="5">
          <cell r="B5" t="str">
            <v>03-ARUNACHAL PRADESH</v>
          </cell>
        </row>
        <row r="6">
          <cell r="B6" t="str">
            <v>04-ASSAM</v>
          </cell>
        </row>
        <row r="7">
          <cell r="B7" t="str">
            <v>05-BIHAR</v>
          </cell>
        </row>
        <row r="8">
          <cell r="B8" t="str">
            <v>06-CHANDIGARH</v>
          </cell>
        </row>
        <row r="9">
          <cell r="B9" t="str">
            <v>07-DADRA AND NAGAR HAVELI</v>
          </cell>
        </row>
        <row r="10">
          <cell r="B10" t="str">
            <v>08-DAMAN AND DIU</v>
          </cell>
        </row>
        <row r="11">
          <cell r="B11" t="str">
            <v>09-DELHI</v>
          </cell>
        </row>
        <row r="12">
          <cell r="B12" t="str">
            <v>10-GOA</v>
          </cell>
        </row>
        <row r="13">
          <cell r="B13" t="str">
            <v>11-GUJARAT</v>
          </cell>
        </row>
        <row r="14">
          <cell r="B14" t="str">
            <v>12-HARYANA</v>
          </cell>
        </row>
        <row r="15">
          <cell r="B15" t="str">
            <v>13-HIMACHAL PRADESH</v>
          </cell>
        </row>
        <row r="16">
          <cell r="B16" t="str">
            <v>14-JAMMU AND KASHMIR</v>
          </cell>
        </row>
        <row r="17">
          <cell r="B17" t="str">
            <v>15-KARNATAKA</v>
          </cell>
        </row>
        <row r="18">
          <cell r="B18" t="str">
            <v>16-KERALA</v>
          </cell>
        </row>
        <row r="19">
          <cell r="B19" t="str">
            <v>17-LAKHSWADEEP</v>
          </cell>
        </row>
        <row r="20">
          <cell r="B20" t="str">
            <v>18-MADHYA PRADESH</v>
          </cell>
        </row>
        <row r="21">
          <cell r="B21" t="str">
            <v>19-MAHARASHTRA</v>
          </cell>
        </row>
        <row r="22">
          <cell r="B22" t="str">
            <v>20-MANIPUR</v>
          </cell>
        </row>
        <row r="23">
          <cell r="B23" t="str">
            <v>21-MEGHALAYA</v>
          </cell>
        </row>
        <row r="24">
          <cell r="B24" t="str">
            <v>22-MIZORAM</v>
          </cell>
        </row>
        <row r="25">
          <cell r="B25" t="str">
            <v>23-NAGALAND</v>
          </cell>
        </row>
        <row r="26">
          <cell r="B26" t="str">
            <v>24-ORISSA</v>
          </cell>
        </row>
        <row r="27">
          <cell r="B27" t="str">
            <v>25-PONDICHERRY</v>
          </cell>
        </row>
        <row r="28">
          <cell r="B28" t="str">
            <v>26-PUNJAB</v>
          </cell>
        </row>
        <row r="29">
          <cell r="B29" t="str">
            <v>27-RAJASTHAN</v>
          </cell>
        </row>
        <row r="30">
          <cell r="B30" t="str">
            <v>28-SIKKIM</v>
          </cell>
        </row>
        <row r="31">
          <cell r="B31" t="str">
            <v>29-TAMILNADU</v>
          </cell>
        </row>
        <row r="32">
          <cell r="B32" t="str">
            <v>30-TRIPURA</v>
          </cell>
        </row>
        <row r="33">
          <cell r="B33" t="str">
            <v>31-UTTAR PRADESH</v>
          </cell>
        </row>
        <row r="34">
          <cell r="B34" t="str">
            <v>32-WEST BENGAL</v>
          </cell>
        </row>
        <row r="35">
          <cell r="B35" t="str">
            <v>33-CHHATISHGARH</v>
          </cell>
        </row>
        <row r="36">
          <cell r="B36" t="str">
            <v>34-UTTARANCHAL</v>
          </cell>
        </row>
        <row r="37">
          <cell r="B37" t="str">
            <v>35-JHARKHAND</v>
          </cell>
        </row>
        <row r="38">
          <cell r="B38" t="str">
            <v>36-TELANGANA</v>
          </cell>
        </row>
        <row r="39">
          <cell r="B39" t="str">
            <v>99-FOREIGN</v>
          </cell>
        </row>
      </sheetData>
      <sheetData sheetId="28"/>
      <sheetData sheetId="29"/>
      <sheetData sheetId="3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5"/>
  <sheetViews>
    <sheetView showZeros="0" zoomScale="140" zoomScaleNormal="140" zoomScaleSheetLayoutView="150" workbookViewId="0">
      <selection activeCell="A3" sqref="A3"/>
    </sheetView>
  </sheetViews>
  <sheetFormatPr defaultRowHeight="20.100000000000001" customHeight="1"/>
  <cols>
    <col min="1" max="2" width="18.7109375" style="5" customWidth="1"/>
    <col min="3" max="5" width="20.7109375" style="5" customWidth="1"/>
    <col min="6" max="6" width="9.140625" style="5"/>
    <col min="7" max="7" width="13.28515625" style="5" customWidth="1"/>
    <col min="8" max="8" width="9.140625" style="5"/>
    <col min="9" max="9" width="9.28515625" style="5" customWidth="1"/>
    <col min="10" max="16384" width="9.140625" style="5"/>
  </cols>
  <sheetData>
    <row r="1" spans="1:7" ht="20.100000000000001" customHeight="1">
      <c r="A1" s="804" t="s">
        <v>96</v>
      </c>
      <c r="B1" s="804"/>
      <c r="C1" s="804"/>
      <c r="D1" s="804"/>
      <c r="E1" s="804"/>
    </row>
    <row r="2" spans="1:7" ht="30" customHeight="1">
      <c r="A2" s="805" t="s">
        <v>218</v>
      </c>
      <c r="B2" s="805"/>
      <c r="C2" s="805"/>
      <c r="D2" s="805"/>
      <c r="E2" s="805"/>
    </row>
    <row r="3" spans="1:7" ht="20.100000000000001" customHeight="1">
      <c r="A3" s="41" t="s">
        <v>18</v>
      </c>
      <c r="B3" s="42"/>
      <c r="C3" s="76" t="s">
        <v>152</v>
      </c>
      <c r="D3" s="77"/>
      <c r="E3" s="79"/>
    </row>
    <row r="4" spans="1:7" ht="20.100000000000001" customHeight="1">
      <c r="A4" s="43" t="s">
        <v>19</v>
      </c>
      <c r="B4" s="44"/>
      <c r="C4" s="54" t="s">
        <v>0</v>
      </c>
      <c r="D4" s="57"/>
      <c r="E4" s="44"/>
    </row>
    <row r="5" spans="1:7" ht="20.100000000000001" customHeight="1">
      <c r="A5" s="43" t="s">
        <v>72</v>
      </c>
      <c r="B5" s="44"/>
      <c r="C5" s="54" t="s">
        <v>14</v>
      </c>
      <c r="D5" s="57"/>
      <c r="E5" s="44"/>
    </row>
    <row r="6" spans="1:7" ht="20.100000000000001" customHeight="1">
      <c r="A6" s="43" t="s">
        <v>73</v>
      </c>
      <c r="B6" s="44"/>
      <c r="C6" s="54" t="s">
        <v>16</v>
      </c>
      <c r="D6" s="57"/>
      <c r="E6" s="44"/>
    </row>
    <row r="7" spans="1:7" ht="20.100000000000001" customHeight="1">
      <c r="A7" s="43" t="s">
        <v>74</v>
      </c>
      <c r="B7" s="44"/>
      <c r="C7" s="54" t="s">
        <v>17</v>
      </c>
      <c r="D7" s="57"/>
      <c r="E7" s="44"/>
    </row>
    <row r="8" spans="1:7" ht="20.100000000000001" customHeight="1">
      <c r="A8" s="43" t="s">
        <v>15</v>
      </c>
      <c r="B8" s="44"/>
      <c r="C8" s="54" t="s">
        <v>97</v>
      </c>
      <c r="D8" s="57"/>
      <c r="E8" s="44"/>
    </row>
    <row r="9" spans="1:7" ht="20.100000000000001" customHeight="1">
      <c r="A9" s="43" t="s">
        <v>75</v>
      </c>
      <c r="B9" s="44"/>
      <c r="C9" s="78" t="s">
        <v>153</v>
      </c>
      <c r="E9" s="44"/>
      <c r="G9" s="58"/>
    </row>
    <row r="10" spans="1:7" ht="20.100000000000001" customHeight="1">
      <c r="A10" s="43" t="s">
        <v>76</v>
      </c>
      <c r="B10" s="44"/>
      <c r="C10" s="54" t="s">
        <v>1</v>
      </c>
      <c r="D10" s="57"/>
      <c r="E10" s="44"/>
    </row>
    <row r="11" spans="1:7" ht="20.100000000000001" customHeight="1">
      <c r="A11" s="43" t="s">
        <v>2</v>
      </c>
      <c r="B11" s="44"/>
      <c r="C11" s="54">
        <v>9811116835</v>
      </c>
      <c r="D11" s="57"/>
      <c r="E11" s="44"/>
    </row>
    <row r="12" spans="1:7" ht="20.100000000000001" customHeight="1">
      <c r="A12" s="43" t="s">
        <v>71</v>
      </c>
      <c r="B12" s="44"/>
      <c r="C12" s="54" t="s">
        <v>104</v>
      </c>
      <c r="D12" s="57"/>
      <c r="E12" s="44"/>
    </row>
    <row r="13" spans="1:7" ht="20.100000000000001" customHeight="1">
      <c r="A13" s="43" t="s">
        <v>70</v>
      </c>
      <c r="B13" s="44"/>
      <c r="C13" s="54" t="s">
        <v>3</v>
      </c>
      <c r="D13" s="57"/>
      <c r="E13" s="44"/>
    </row>
    <row r="14" spans="1:7" ht="20.100000000000001" customHeight="1">
      <c r="A14" s="43" t="s">
        <v>4</v>
      </c>
      <c r="B14" s="44"/>
      <c r="C14" s="54" t="s">
        <v>5</v>
      </c>
      <c r="D14" s="57"/>
      <c r="E14" s="44"/>
    </row>
    <row r="15" spans="1:7" ht="20.100000000000001" customHeight="1">
      <c r="A15" s="43" t="s">
        <v>77</v>
      </c>
      <c r="B15" s="44"/>
      <c r="C15" s="54" t="s">
        <v>98</v>
      </c>
      <c r="D15" s="57"/>
      <c r="E15" s="44"/>
    </row>
    <row r="16" spans="1:7" ht="20.100000000000001" customHeight="1">
      <c r="A16" s="43" t="s">
        <v>78</v>
      </c>
      <c r="B16" s="44"/>
      <c r="C16" s="54" t="s">
        <v>163</v>
      </c>
      <c r="D16" s="57"/>
      <c r="E16" s="44"/>
    </row>
    <row r="17" spans="1:5" ht="20.100000000000001" customHeight="1">
      <c r="A17" s="43" t="s">
        <v>23</v>
      </c>
      <c r="B17" s="44"/>
      <c r="C17" s="54" t="s">
        <v>162</v>
      </c>
      <c r="D17" s="57"/>
      <c r="E17" s="44"/>
    </row>
    <row r="18" spans="1:5" ht="20.100000000000001" customHeight="1">
      <c r="A18" s="43" t="s">
        <v>79</v>
      </c>
      <c r="B18" s="44"/>
      <c r="C18" s="54" t="s">
        <v>119</v>
      </c>
      <c r="D18" s="57"/>
      <c r="E18" s="44"/>
    </row>
    <row r="19" spans="1:5" ht="20.100000000000001" customHeight="1">
      <c r="A19" s="43" t="s">
        <v>7</v>
      </c>
      <c r="B19" s="44"/>
      <c r="C19" s="54">
        <v>8447610144</v>
      </c>
      <c r="D19" s="57"/>
      <c r="E19" s="44"/>
    </row>
    <row r="20" spans="1:5" ht="20.100000000000001" customHeight="1">
      <c r="A20" s="43" t="s">
        <v>24</v>
      </c>
      <c r="B20" s="44"/>
      <c r="C20" s="54" t="s">
        <v>99</v>
      </c>
      <c r="D20" s="57"/>
      <c r="E20" s="44"/>
    </row>
    <row r="21" spans="1:5" ht="20.100000000000001" customHeight="1">
      <c r="A21" s="55" t="s">
        <v>80</v>
      </c>
      <c r="B21" s="56"/>
      <c r="C21" s="59" t="s">
        <v>115</v>
      </c>
      <c r="D21" s="60"/>
      <c r="E21" s="56"/>
    </row>
    <row r="22" spans="1:5" ht="20.100000000000001" customHeight="1">
      <c r="A22" s="65" t="s">
        <v>88</v>
      </c>
      <c r="B22" s="7"/>
    </row>
    <row r="23" spans="1:5" ht="20.100000000000001" customHeight="1">
      <c r="A23" s="41" t="s">
        <v>8</v>
      </c>
      <c r="B23" s="42"/>
      <c r="C23" s="45" t="str">
        <f>+C15</f>
        <v>Mohd Sajid</v>
      </c>
      <c r="D23" s="45" t="s">
        <v>155</v>
      </c>
      <c r="E23" s="45" t="s">
        <v>154</v>
      </c>
    </row>
    <row r="24" spans="1:5" ht="30" customHeight="1">
      <c r="A24" s="47" t="s">
        <v>9</v>
      </c>
      <c r="B24" s="48"/>
      <c r="C24" s="67" t="str">
        <f>+C18</f>
        <v>1125,  Street No. 39, Zafrabad, Delhi-110053</v>
      </c>
      <c r="D24" s="67" t="s">
        <v>158</v>
      </c>
      <c r="E24" s="67" t="s">
        <v>157</v>
      </c>
    </row>
    <row r="25" spans="1:5" ht="20.100000000000001" customHeight="1">
      <c r="A25" s="43" t="s">
        <v>10</v>
      </c>
      <c r="B25" s="44"/>
      <c r="C25" s="45" t="str">
        <f>+C16</f>
        <v>ASNPS2016K</v>
      </c>
      <c r="D25" s="45" t="s">
        <v>160</v>
      </c>
      <c r="E25" s="45" t="s">
        <v>156</v>
      </c>
    </row>
    <row r="26" spans="1:5" ht="20.100000000000001" customHeight="1">
      <c r="A26" s="49" t="s">
        <v>11</v>
      </c>
      <c r="B26" s="50"/>
      <c r="C26" s="45" t="s">
        <v>162</v>
      </c>
      <c r="D26" s="45" t="s">
        <v>161</v>
      </c>
      <c r="E26" s="45" t="s">
        <v>159</v>
      </c>
    </row>
    <row r="27" spans="1:5" ht="20.100000000000001" customHeight="1">
      <c r="A27" s="43" t="s">
        <v>27</v>
      </c>
      <c r="B27" s="44"/>
      <c r="C27" s="45" t="s">
        <v>5</v>
      </c>
      <c r="D27" s="45" t="s">
        <v>5</v>
      </c>
      <c r="E27" s="45" t="s">
        <v>5</v>
      </c>
    </row>
    <row r="28" spans="1:5" ht="22.5" customHeight="1">
      <c r="A28" s="51" t="s">
        <v>25</v>
      </c>
      <c r="B28" s="52"/>
      <c r="C28" s="46" t="s">
        <v>41</v>
      </c>
      <c r="D28" s="46" t="s">
        <v>41</v>
      </c>
      <c r="E28" s="46" t="s">
        <v>41</v>
      </c>
    </row>
    <row r="29" spans="1:5" ht="20.100000000000001" customHeight="1">
      <c r="A29" s="43" t="s">
        <v>28</v>
      </c>
      <c r="B29" s="44"/>
      <c r="C29" s="46">
        <v>32629</v>
      </c>
      <c r="D29" s="46">
        <v>21121</v>
      </c>
      <c r="E29" s="46">
        <v>35388</v>
      </c>
    </row>
    <row r="30" spans="1:5" ht="20.100000000000001" customHeight="1">
      <c r="A30" s="64" t="s">
        <v>86</v>
      </c>
      <c r="B30" s="50"/>
      <c r="C30" s="45"/>
      <c r="D30" s="45"/>
      <c r="E30" s="45"/>
    </row>
    <row r="31" spans="1:5" ht="21.75" customHeight="1">
      <c r="A31" s="43" t="s">
        <v>21</v>
      </c>
      <c r="B31" s="44"/>
      <c r="C31" s="69">
        <v>1250000</v>
      </c>
      <c r="D31" s="69">
        <v>1127000</v>
      </c>
      <c r="E31" s="69">
        <v>791000</v>
      </c>
    </row>
    <row r="32" spans="1:5" ht="30" customHeight="1">
      <c r="A32" s="806" t="s">
        <v>30</v>
      </c>
      <c r="B32" s="807"/>
      <c r="C32" s="69">
        <v>150000</v>
      </c>
      <c r="D32" s="69">
        <v>-214000</v>
      </c>
      <c r="E32" s="70"/>
    </row>
    <row r="33" spans="1:5" ht="20.100000000000001" customHeight="1">
      <c r="A33" s="808" t="s">
        <v>26</v>
      </c>
      <c r="B33" s="809"/>
      <c r="C33" s="69">
        <v>67000</v>
      </c>
      <c r="D33" s="69">
        <v>-26000</v>
      </c>
      <c r="E33" s="69">
        <v>100000</v>
      </c>
    </row>
    <row r="34" spans="1:5" ht="19.5" customHeight="1">
      <c r="A34" s="806" t="s">
        <v>22</v>
      </c>
      <c r="B34" s="807"/>
      <c r="C34" s="69">
        <v>240000</v>
      </c>
      <c r="D34" s="69">
        <v>165000</v>
      </c>
      <c r="E34" s="69">
        <v>218000</v>
      </c>
    </row>
    <row r="35" spans="1:5" ht="20.100000000000001" customHeight="1">
      <c r="A35" s="810" t="s">
        <v>31</v>
      </c>
      <c r="B35" s="811"/>
      <c r="C35" s="69"/>
      <c r="D35" s="69">
        <v>42000</v>
      </c>
      <c r="E35" s="69">
        <v>21000</v>
      </c>
    </row>
    <row r="36" spans="1:5" ht="20.100000000000001" customHeight="1">
      <c r="A36" s="812" t="s">
        <v>90</v>
      </c>
      <c r="B36" s="812"/>
      <c r="C36" s="812"/>
      <c r="D36" s="812"/>
      <c r="E36" s="812"/>
    </row>
    <row r="37" spans="1:5" ht="20.100000000000001" customHeight="1">
      <c r="A37" s="813" t="s">
        <v>164</v>
      </c>
      <c r="B37" s="814"/>
      <c r="C37" s="73" t="s">
        <v>165</v>
      </c>
      <c r="D37" s="61" t="s">
        <v>29</v>
      </c>
      <c r="E37" s="42"/>
    </row>
    <row r="38" spans="1:5" ht="20.100000000000001" customHeight="1">
      <c r="A38" s="815" t="s">
        <v>131</v>
      </c>
      <c r="B38" s="816"/>
      <c r="C38" s="74" t="s">
        <v>57</v>
      </c>
      <c r="D38" s="62" t="s">
        <v>29</v>
      </c>
      <c r="E38" s="44"/>
    </row>
    <row r="39" spans="1:5" ht="20.100000000000001" customHeight="1">
      <c r="A39" s="817" t="s">
        <v>166</v>
      </c>
      <c r="B39" s="818"/>
      <c r="C39" s="75" t="s">
        <v>167</v>
      </c>
      <c r="D39" s="63" t="s">
        <v>29</v>
      </c>
      <c r="E39" s="56"/>
    </row>
    <row r="40" spans="1:5" ht="20.100000000000001" customHeight="1">
      <c r="E40" s="66" t="s">
        <v>91</v>
      </c>
    </row>
    <row r="41" spans="1:5" ht="20.100000000000001" customHeight="1">
      <c r="A41" s="65" t="s">
        <v>89</v>
      </c>
      <c r="B41" s="7"/>
    </row>
    <row r="42" spans="1:5" ht="20.100000000000001" customHeight="1">
      <c r="A42" s="49" t="s">
        <v>32</v>
      </c>
      <c r="B42" s="50"/>
      <c r="C42" s="45" t="s">
        <v>171</v>
      </c>
      <c r="D42" s="45" t="s">
        <v>170</v>
      </c>
      <c r="E42" s="45" t="str">
        <f>+C23</f>
        <v>Mohd Sajid</v>
      </c>
    </row>
    <row r="43" spans="1:5" ht="30" customHeight="1">
      <c r="A43" s="49" t="s">
        <v>81</v>
      </c>
      <c r="B43" s="50"/>
      <c r="C43" s="67" t="s">
        <v>122</v>
      </c>
      <c r="D43" s="67" t="s">
        <v>121</v>
      </c>
      <c r="E43" s="67" t="str">
        <f>+C24</f>
        <v>1125,  Street No. 39, Zafrabad, Delhi-110053</v>
      </c>
    </row>
    <row r="44" spans="1:5" ht="26.25" customHeight="1">
      <c r="A44" s="49"/>
      <c r="B44" s="50"/>
      <c r="C44" s="82"/>
      <c r="D44" s="82"/>
      <c r="E44" s="81"/>
    </row>
    <row r="45" spans="1:5" ht="20.100000000000001" customHeight="1">
      <c r="A45" s="49" t="s">
        <v>82</v>
      </c>
      <c r="B45" s="50"/>
      <c r="C45" s="71" t="s">
        <v>172</v>
      </c>
      <c r="D45" s="3" t="s">
        <v>118</v>
      </c>
      <c r="E45" s="45" t="str">
        <f>+C25</f>
        <v>ASNPS2016K</v>
      </c>
    </row>
    <row r="46" spans="1:5" ht="20.100000000000001" customHeight="1">
      <c r="A46" s="49" t="s">
        <v>34</v>
      </c>
      <c r="B46" s="50"/>
      <c r="C46" s="45" t="s">
        <v>168</v>
      </c>
      <c r="D46" s="45" t="s">
        <v>35</v>
      </c>
      <c r="E46" s="45" t="s">
        <v>109</v>
      </c>
    </row>
    <row r="47" spans="1:5" ht="20.100000000000001" customHeight="1">
      <c r="A47" s="49" t="s">
        <v>85</v>
      </c>
      <c r="B47" s="50"/>
      <c r="C47" s="45" t="s">
        <v>169</v>
      </c>
      <c r="D47" s="45" t="s">
        <v>63</v>
      </c>
      <c r="E47" s="45" t="s">
        <v>62</v>
      </c>
    </row>
    <row r="48" spans="1:5" ht="20.100000000000001" customHeight="1">
      <c r="A48" s="49" t="s">
        <v>33</v>
      </c>
      <c r="B48" s="50"/>
      <c r="C48" s="45" t="s">
        <v>111</v>
      </c>
      <c r="D48" s="45" t="s">
        <v>38</v>
      </c>
      <c r="E48" s="45" t="s">
        <v>38</v>
      </c>
    </row>
    <row r="49" spans="1:5" ht="26.25" customHeight="1">
      <c r="A49" s="64" t="s">
        <v>86</v>
      </c>
      <c r="B49" s="50"/>
      <c r="C49" s="45"/>
      <c r="E49" s="45"/>
    </row>
    <row r="50" spans="1:5" ht="20.100000000000001" customHeight="1">
      <c r="A50" s="49" t="s">
        <v>66</v>
      </c>
      <c r="B50" s="50"/>
      <c r="C50" s="69">
        <v>135000</v>
      </c>
      <c r="D50" s="69">
        <v>180000</v>
      </c>
      <c r="E50" s="69">
        <v>90000</v>
      </c>
    </row>
    <row r="51" spans="1:5" ht="20.100000000000001" customHeight="1">
      <c r="A51" s="49" t="s">
        <v>39</v>
      </c>
      <c r="B51" s="50"/>
      <c r="C51" s="46">
        <v>42761</v>
      </c>
      <c r="D51" s="46">
        <v>42787</v>
      </c>
      <c r="E51" s="46">
        <v>42797</v>
      </c>
    </row>
    <row r="52" spans="1:5" ht="20.100000000000001" customHeight="1">
      <c r="A52" s="49" t="s">
        <v>125</v>
      </c>
      <c r="B52" s="50"/>
      <c r="C52" s="46">
        <v>42773</v>
      </c>
      <c r="D52" s="46">
        <v>42799</v>
      </c>
      <c r="E52" s="46">
        <v>42822</v>
      </c>
    </row>
    <row r="53" spans="1:5" ht="20.100000000000001" customHeight="1">
      <c r="A53" s="49" t="s">
        <v>126</v>
      </c>
      <c r="B53" s="50"/>
      <c r="C53" s="53" t="s">
        <v>40</v>
      </c>
      <c r="D53" s="53" t="s">
        <v>113</v>
      </c>
      <c r="E53" s="53" t="s">
        <v>173</v>
      </c>
    </row>
    <row r="54" spans="1:5" ht="20.100000000000001" customHeight="1">
      <c r="A54" s="126"/>
      <c r="B54" s="126"/>
      <c r="C54" s="9"/>
      <c r="D54" s="9"/>
      <c r="E54" s="8"/>
    </row>
    <row r="55" spans="1:5" ht="20.100000000000001" customHeight="1">
      <c r="A55" s="126"/>
      <c r="B55" s="126"/>
      <c r="C55" s="9"/>
      <c r="D55" s="9"/>
      <c r="E55" s="8"/>
    </row>
    <row r="56" spans="1:5" ht="20.100000000000001" customHeight="1">
      <c r="A56" s="5" t="s">
        <v>174</v>
      </c>
      <c r="E56" s="40" t="s">
        <v>69</v>
      </c>
    </row>
    <row r="57" spans="1:5" ht="14.25" customHeight="1">
      <c r="A57" s="31" t="s">
        <v>206</v>
      </c>
      <c r="B57" s="31"/>
      <c r="C57" s="1" t="str">
        <f>+C23</f>
        <v>Mohd Sajid</v>
      </c>
      <c r="D57" s="1" t="str">
        <f>+D23</f>
        <v>Shyama Devi</v>
      </c>
      <c r="E57" s="1" t="str">
        <f>+E23</f>
        <v>Radha Rani</v>
      </c>
    </row>
    <row r="58" spans="1:5" ht="20.100000000000001" customHeight="1">
      <c r="A58" s="13" t="s">
        <v>21</v>
      </c>
      <c r="B58" s="13"/>
      <c r="C58" s="14">
        <f>+C31</f>
        <v>1250000</v>
      </c>
      <c r="D58" s="14">
        <f>+D31</f>
        <v>1127000</v>
      </c>
      <c r="E58" s="14">
        <f>+E31</f>
        <v>791000</v>
      </c>
    </row>
    <row r="59" spans="1:5" ht="20.100000000000001" customHeight="1">
      <c r="A59" s="17" t="s">
        <v>50</v>
      </c>
      <c r="B59" s="17"/>
      <c r="C59" s="68">
        <f>IF(C32&lt;-200000,-200000,C32)</f>
        <v>150000</v>
      </c>
      <c r="D59" s="68">
        <f>IF(D32&lt;-200000,-200000,D32)</f>
        <v>-200000</v>
      </c>
      <c r="E59" s="68">
        <f>IF(E32&lt;-200000,-200000,E32)</f>
        <v>0</v>
      </c>
    </row>
    <row r="60" spans="1:5" ht="20.100000000000001" customHeight="1">
      <c r="A60" s="13" t="s">
        <v>51</v>
      </c>
      <c r="B60" s="13"/>
      <c r="C60" s="72">
        <f>IF(C33&lt;0,0, C33)</f>
        <v>67000</v>
      </c>
      <c r="D60" s="72">
        <f>IF(D33&lt;0,0, D33)</f>
        <v>0</v>
      </c>
      <c r="E60" s="72">
        <f>IF(E33&lt;0,0, E33)</f>
        <v>100000</v>
      </c>
    </row>
    <row r="61" spans="1:5" ht="20.100000000000001" customHeight="1">
      <c r="A61" s="13" t="s">
        <v>42</v>
      </c>
      <c r="B61" s="13"/>
      <c r="C61" s="14">
        <f>SUM(C58:C60)</f>
        <v>1467000</v>
      </c>
      <c r="D61" s="14">
        <f t="shared" ref="D61:E61" si="0">SUM(D58:D60)</f>
        <v>927000</v>
      </c>
      <c r="E61" s="14">
        <f t="shared" si="0"/>
        <v>891000</v>
      </c>
    </row>
    <row r="62" spans="1:5" ht="20.100000000000001" customHeight="1">
      <c r="A62" s="13" t="s">
        <v>52</v>
      </c>
      <c r="B62" s="13"/>
      <c r="C62" s="68">
        <f>IF(C34&gt;150000, 150000, C34)</f>
        <v>150000</v>
      </c>
      <c r="D62" s="68">
        <f>IF(D34&gt;150000, 150000, D34)</f>
        <v>150000</v>
      </c>
      <c r="E62" s="68">
        <f>IF(E34&gt;150000, 150000, E34)</f>
        <v>150000</v>
      </c>
    </row>
    <row r="63" spans="1:5" ht="20.100000000000001" customHeight="1">
      <c r="A63" s="13" t="s">
        <v>43</v>
      </c>
      <c r="B63" s="13"/>
      <c r="C63" s="14">
        <f>+C35</f>
        <v>0</v>
      </c>
      <c r="D63" s="14">
        <f>+D35</f>
        <v>42000</v>
      </c>
      <c r="E63" s="14">
        <f>+E35</f>
        <v>21000</v>
      </c>
    </row>
    <row r="64" spans="1:5" ht="20.100000000000001" customHeight="1" thickBot="1">
      <c r="A64" s="19" t="s">
        <v>44</v>
      </c>
      <c r="B64" s="19"/>
      <c r="C64" s="15">
        <f>C61-C62-C63</f>
        <v>1317000</v>
      </c>
      <c r="D64" s="15">
        <f t="shared" ref="D64:E64" si="1">D61-D62-D63</f>
        <v>735000</v>
      </c>
      <c r="E64" s="15">
        <f t="shared" si="1"/>
        <v>720000</v>
      </c>
    </row>
    <row r="65" spans="1:8" ht="20.100000000000001" customHeight="1" thickTop="1">
      <c r="A65" s="13" t="s">
        <v>45</v>
      </c>
      <c r="B65" s="25"/>
      <c r="C65" s="16">
        <f>ROUND(IF(C64&gt;1000000,(((C64-1000000)*0.3)+125000),IF(C64&gt;500000,(((C64-500000)*0.2)+25000),IF(C64&gt;250000,((C64-250000)*0.1),0))),0)</f>
        <v>220100</v>
      </c>
      <c r="D65" s="16">
        <f t="shared" ref="D65" si="2">ROUND(IF(D64&gt;1000000,(((D64-1000000)*0.3)+125000),IF(D64&gt;500000,(((D64-500000)*0.2)+25000),IF(D64&gt;250000,((D64-250000)*0.1),0))),0)</f>
        <v>72000</v>
      </c>
      <c r="E65" s="16">
        <f>ROUND(IF(E64&gt;1000000,(((E64-1000000)*0.3)+125000),IF(E64&gt;500000,(((E64-500000)*0.2)+25000),IF(E64&gt;250000,((E64-250000)*0.1),0))),0)</f>
        <v>69000</v>
      </c>
    </row>
    <row r="66" spans="1:8" ht="20.100000000000001" customHeight="1">
      <c r="A66" s="10" t="s">
        <v>53</v>
      </c>
      <c r="B66" s="10"/>
      <c r="C66" s="12"/>
      <c r="D66" s="12"/>
      <c r="E66" s="12"/>
    </row>
    <row r="67" spans="1:8" ht="20.100000000000001" customHeight="1">
      <c r="A67" s="10" t="s">
        <v>54</v>
      </c>
      <c r="B67" s="10"/>
      <c r="C67" s="12"/>
      <c r="D67" s="12"/>
      <c r="E67" s="12"/>
    </row>
    <row r="68" spans="1:8" ht="20.100000000000001" customHeight="1">
      <c r="A68" s="13" t="s">
        <v>46</v>
      </c>
      <c r="B68" s="13"/>
      <c r="C68" s="18">
        <f>ROUND((C65+C67+C66)*0.03,0)</f>
        <v>6603</v>
      </c>
      <c r="D68" s="18">
        <f>ROUND((D65+D67+D66)*0.03,0)</f>
        <v>2160</v>
      </c>
      <c r="E68" s="18">
        <f>ROUND((E65+E67+E66)*0.03,0)</f>
        <v>2070</v>
      </c>
    </row>
    <row r="69" spans="1:8" ht="20.100000000000001" customHeight="1">
      <c r="A69" s="20" t="s">
        <v>55</v>
      </c>
      <c r="B69" s="20"/>
      <c r="C69" s="21">
        <f>SUM(C65:C68)</f>
        <v>226703</v>
      </c>
      <c r="D69" s="21">
        <f t="shared" ref="D69:E69" si="3">SUM(D65:D68)</f>
        <v>74160</v>
      </c>
      <c r="E69" s="21">
        <f t="shared" si="3"/>
        <v>71070</v>
      </c>
    </row>
    <row r="70" spans="1:8" ht="20.100000000000001" customHeight="1">
      <c r="A70" s="35">
        <v>42766</v>
      </c>
      <c r="B70" s="11" t="s">
        <v>56</v>
      </c>
      <c r="C70" s="11" t="s">
        <v>47</v>
      </c>
      <c r="D70" s="11" t="s">
        <v>48</v>
      </c>
      <c r="E70" s="11" t="s">
        <v>49</v>
      </c>
      <c r="G70" s="11"/>
      <c r="H70" s="11"/>
    </row>
    <row r="71" spans="1:8" ht="20.100000000000001" customHeight="1">
      <c r="A71" s="33" t="str">
        <f>+C57</f>
        <v>Mohd Sajid</v>
      </c>
      <c r="B71" s="12">
        <f>ROUND(C64/3,0)</f>
        <v>439000</v>
      </c>
      <c r="C71" s="12">
        <f>ROUND(C65/3,0)</f>
        <v>73367</v>
      </c>
      <c r="D71" s="12">
        <f>ROUND(C68/3,0)</f>
        <v>2201</v>
      </c>
      <c r="E71" s="12">
        <f>C71+D71</f>
        <v>75568</v>
      </c>
    </row>
    <row r="72" spans="1:8" ht="20.100000000000001" customHeight="1">
      <c r="A72" s="33" t="str">
        <f>+D57</f>
        <v>Shyama Devi</v>
      </c>
      <c r="B72" s="12">
        <f>ROUND(D64/3,0)</f>
        <v>245000</v>
      </c>
      <c r="C72" s="12">
        <f>ROUND(D65/3,0)</f>
        <v>24000</v>
      </c>
      <c r="D72" s="12">
        <f>ROUND(D68/3,0)</f>
        <v>720</v>
      </c>
      <c r="E72" s="12">
        <f>C72+D72</f>
        <v>24720</v>
      </c>
    </row>
    <row r="73" spans="1:8" ht="20.100000000000001" customHeight="1">
      <c r="A73" s="33" t="str">
        <f>+E57</f>
        <v>Radha Rani</v>
      </c>
      <c r="B73" s="12">
        <f>ROUND(E64/3,0)</f>
        <v>240000</v>
      </c>
      <c r="C73" s="12">
        <f>ROUND(E65/3,0)</f>
        <v>23000</v>
      </c>
      <c r="D73" s="12">
        <f>ROUND(E68/3,0)</f>
        <v>690</v>
      </c>
      <c r="E73" s="12">
        <f>C73+D73</f>
        <v>23690</v>
      </c>
    </row>
    <row r="74" spans="1:8" ht="24.95" customHeight="1" thickBot="1">
      <c r="A74" s="32" t="str">
        <f>+A37</f>
        <v>BSR 0510322 on 31/01/2017</v>
      </c>
      <c r="B74" s="22" t="str">
        <f>+C37</f>
        <v>Challan No. 31001</v>
      </c>
      <c r="C74" s="24">
        <f>SUM(C71:C73)</f>
        <v>120367</v>
      </c>
      <c r="D74" s="24">
        <f t="shared" ref="D74:E74" si="4">SUM(D71:D73)</f>
        <v>3611</v>
      </c>
      <c r="E74" s="24">
        <f t="shared" si="4"/>
        <v>123978</v>
      </c>
    </row>
    <row r="75" spans="1:8" ht="20.100000000000001" customHeight="1" thickTop="1">
      <c r="A75" s="35">
        <v>42794</v>
      </c>
      <c r="B75" s="11" t="s">
        <v>56</v>
      </c>
      <c r="C75" s="11" t="s">
        <v>47</v>
      </c>
      <c r="D75" s="11" t="s">
        <v>48</v>
      </c>
      <c r="E75" s="11" t="s">
        <v>49</v>
      </c>
    </row>
    <row r="76" spans="1:8" ht="20.100000000000001" customHeight="1">
      <c r="A76" s="33" t="str">
        <f>+A71</f>
        <v>Mohd Sajid</v>
      </c>
      <c r="B76" s="12">
        <f t="shared" ref="B76:E79" si="5">+B71</f>
        <v>439000</v>
      </c>
      <c r="C76" s="12">
        <f t="shared" si="5"/>
        <v>73367</v>
      </c>
      <c r="D76" s="12">
        <f t="shared" si="5"/>
        <v>2201</v>
      </c>
      <c r="E76" s="12">
        <f t="shared" si="5"/>
        <v>75568</v>
      </c>
    </row>
    <row r="77" spans="1:8" ht="20.100000000000001" customHeight="1">
      <c r="A77" s="33" t="str">
        <f t="shared" ref="A77:A78" si="6">+A72</f>
        <v>Shyama Devi</v>
      </c>
      <c r="B77" s="12">
        <f t="shared" si="5"/>
        <v>245000</v>
      </c>
      <c r="C77" s="12">
        <f t="shared" si="5"/>
        <v>24000</v>
      </c>
      <c r="D77" s="12">
        <f t="shared" si="5"/>
        <v>720</v>
      </c>
      <c r="E77" s="12">
        <f t="shared" si="5"/>
        <v>24720</v>
      </c>
    </row>
    <row r="78" spans="1:8" ht="20.100000000000001" customHeight="1">
      <c r="A78" s="33" t="str">
        <f t="shared" si="6"/>
        <v>Radha Rani</v>
      </c>
      <c r="B78" s="12">
        <f t="shared" si="5"/>
        <v>240000</v>
      </c>
      <c r="C78" s="12">
        <f t="shared" si="5"/>
        <v>23000</v>
      </c>
      <c r="D78" s="12">
        <f t="shared" si="5"/>
        <v>690</v>
      </c>
      <c r="E78" s="12">
        <f t="shared" si="5"/>
        <v>23690</v>
      </c>
    </row>
    <row r="79" spans="1:8" ht="24.95" customHeight="1" thickBot="1">
      <c r="A79" s="34" t="str">
        <f>+A38</f>
        <v>BSR 0510322 on 07/03/2017</v>
      </c>
      <c r="B79" s="22" t="str">
        <f>+C38</f>
        <v>Challan No. 07001</v>
      </c>
      <c r="C79" s="24">
        <f>+C74</f>
        <v>120367</v>
      </c>
      <c r="D79" s="24">
        <f t="shared" si="5"/>
        <v>3611</v>
      </c>
      <c r="E79" s="24">
        <f t="shared" si="5"/>
        <v>123978</v>
      </c>
    </row>
    <row r="80" spans="1:8" ht="20.100000000000001" customHeight="1" thickTop="1">
      <c r="A80" s="35">
        <v>42825</v>
      </c>
      <c r="B80" s="11" t="s">
        <v>56</v>
      </c>
      <c r="C80" s="11" t="s">
        <v>47</v>
      </c>
      <c r="D80" s="11" t="s">
        <v>48</v>
      </c>
      <c r="E80" s="11" t="s">
        <v>49</v>
      </c>
    </row>
    <row r="81" spans="1:5" ht="20.100000000000001" customHeight="1">
      <c r="A81" s="33" t="str">
        <f>+A76</f>
        <v>Mohd Sajid</v>
      </c>
      <c r="B81" s="12">
        <f>+B76</f>
        <v>439000</v>
      </c>
      <c r="C81" s="12">
        <f>+C76</f>
        <v>73367</v>
      </c>
      <c r="D81" s="12">
        <f>+D76</f>
        <v>2201</v>
      </c>
      <c r="E81" s="12">
        <f>+E76</f>
        <v>75568</v>
      </c>
    </row>
    <row r="82" spans="1:5" ht="20.100000000000001" customHeight="1">
      <c r="A82" s="33" t="str">
        <f t="shared" ref="A82:E84" si="7">+A77</f>
        <v>Shyama Devi</v>
      </c>
      <c r="B82" s="12">
        <f t="shared" si="7"/>
        <v>245000</v>
      </c>
      <c r="C82" s="12">
        <f t="shared" si="7"/>
        <v>24000</v>
      </c>
      <c r="D82" s="12">
        <f t="shared" si="7"/>
        <v>720</v>
      </c>
      <c r="E82" s="12">
        <f t="shared" si="7"/>
        <v>24720</v>
      </c>
    </row>
    <row r="83" spans="1:5" ht="20.100000000000001" customHeight="1">
      <c r="A83" s="33" t="str">
        <f t="shared" si="7"/>
        <v>Radha Rani</v>
      </c>
      <c r="B83" s="12">
        <f t="shared" si="7"/>
        <v>240000</v>
      </c>
      <c r="C83" s="12">
        <f t="shared" si="7"/>
        <v>23000</v>
      </c>
      <c r="D83" s="12">
        <f t="shared" si="7"/>
        <v>690</v>
      </c>
      <c r="E83" s="12">
        <f t="shared" si="7"/>
        <v>23690</v>
      </c>
    </row>
    <row r="84" spans="1:5" ht="24.95" customHeight="1" thickBot="1">
      <c r="A84" s="34" t="str">
        <f>+A39</f>
        <v>BSR 0510322 on 30/04/2017</v>
      </c>
      <c r="B84" s="22" t="str">
        <f>+C39</f>
        <v>Challan No. 30001</v>
      </c>
      <c r="C84" s="23">
        <f>+C79</f>
        <v>120367</v>
      </c>
      <c r="D84" s="23">
        <f t="shared" si="7"/>
        <v>3611</v>
      </c>
      <c r="E84" s="23">
        <f t="shared" si="7"/>
        <v>123978</v>
      </c>
    </row>
    <row r="85" spans="1:5" ht="20.100000000000001" customHeight="1" thickTop="1">
      <c r="A85" s="38" t="s">
        <v>83</v>
      </c>
      <c r="B85" s="39" t="s">
        <v>68</v>
      </c>
      <c r="C85" s="3" t="str">
        <f>+C42</f>
        <v>Simple Arora  &amp; Co</v>
      </c>
      <c r="D85" s="3" t="str">
        <f>+D42</f>
        <v xml:space="preserve">Gurmeet  &amp; Sons </v>
      </c>
      <c r="E85" s="3" t="str">
        <f>+E42</f>
        <v>Mohd Sajid</v>
      </c>
    </row>
    <row r="86" spans="1:5" ht="20.100000000000001" customHeight="1">
      <c r="A86" s="26" t="s">
        <v>58</v>
      </c>
      <c r="C86" s="3" t="str">
        <f>+C46</f>
        <v xml:space="preserve">Rent </v>
      </c>
      <c r="D86" s="3" t="str">
        <f>+D46</f>
        <v xml:space="preserve">Works Contract </v>
      </c>
      <c r="E86" s="3" t="str">
        <f>+E46</f>
        <v xml:space="preserve">Consultancy </v>
      </c>
    </row>
    <row r="87" spans="1:5" ht="25.5" customHeight="1">
      <c r="A87" s="26" t="s">
        <v>150</v>
      </c>
      <c r="C87" s="88" t="str">
        <f>+C45</f>
        <v>AAGCS1975K</v>
      </c>
      <c r="D87" s="88" t="str">
        <f>+D45</f>
        <v xml:space="preserve"> AFEPS2017H</v>
      </c>
      <c r="E87" s="88" t="str">
        <f>+E45</f>
        <v>ASNPS2016K</v>
      </c>
    </row>
    <row r="88" spans="1:5" ht="10.5" customHeight="1">
      <c r="A88" s="26"/>
      <c r="C88" s="88">
        <f>+C44</f>
        <v>0</v>
      </c>
      <c r="D88" s="88">
        <f>+D44</f>
        <v>0</v>
      </c>
      <c r="E88" s="88">
        <f>+E44</f>
        <v>0</v>
      </c>
    </row>
    <row r="89" spans="1:5" ht="20.100000000000001" customHeight="1">
      <c r="A89" s="26" t="s">
        <v>59</v>
      </c>
      <c r="C89" s="3" t="str">
        <f>+C47</f>
        <v>194I</v>
      </c>
      <c r="D89" s="3" t="str">
        <f>+D47</f>
        <v>194J</v>
      </c>
      <c r="E89" s="3" t="str">
        <f>+E47</f>
        <v>194C</v>
      </c>
    </row>
    <row r="90" spans="1:5" ht="20.100000000000001" customHeight="1">
      <c r="A90" s="26" t="s">
        <v>65</v>
      </c>
      <c r="C90" s="4">
        <f>+C50</f>
        <v>135000</v>
      </c>
      <c r="D90" s="4">
        <f>+D50</f>
        <v>180000</v>
      </c>
      <c r="E90" s="4">
        <f>+E50</f>
        <v>90000</v>
      </c>
    </row>
    <row r="91" spans="1:5" ht="20.100000000000001" customHeight="1">
      <c r="A91" s="26" t="s">
        <v>60</v>
      </c>
      <c r="C91" s="29"/>
      <c r="D91" s="29">
        <v>0.01</v>
      </c>
      <c r="E91" s="29">
        <v>0.1</v>
      </c>
    </row>
    <row r="92" spans="1:5" ht="20.100000000000001" customHeight="1">
      <c r="A92" s="36" t="s">
        <v>61</v>
      </c>
      <c r="B92" s="6"/>
      <c r="C92" s="37">
        <f>C90*C91</f>
        <v>0</v>
      </c>
      <c r="D92" s="37">
        <f t="shared" ref="D92:E92" si="8">D90*D91</f>
        <v>1800</v>
      </c>
      <c r="E92" s="37">
        <f t="shared" si="8"/>
        <v>9000</v>
      </c>
    </row>
    <row r="93" spans="1:5" ht="20.100000000000001" customHeight="1">
      <c r="A93" s="28" t="s">
        <v>87</v>
      </c>
      <c r="C93" s="30" t="s">
        <v>142</v>
      </c>
      <c r="D93" s="30" t="s">
        <v>92</v>
      </c>
    </row>
    <row r="94" spans="1:5" ht="20.100000000000001" customHeight="1">
      <c r="A94" s="27" t="s">
        <v>36</v>
      </c>
      <c r="C94" s="2">
        <f>+C51</f>
        <v>42761</v>
      </c>
      <c r="D94" s="2">
        <f>+D51</f>
        <v>42787</v>
      </c>
      <c r="E94" s="2">
        <f>+E51</f>
        <v>42797</v>
      </c>
    </row>
    <row r="95" spans="1:5" ht="20.100000000000001" customHeight="1">
      <c r="A95" s="803" t="s">
        <v>37</v>
      </c>
      <c r="B95" s="803"/>
      <c r="C95" s="2"/>
      <c r="D95" s="2">
        <f>+D52</f>
        <v>42799</v>
      </c>
      <c r="E95" s="2">
        <f>+E52</f>
        <v>42822</v>
      </c>
    </row>
    <row r="96" spans="1:5" ht="20.100000000000001" customHeight="1">
      <c r="A96" s="803" t="str">
        <f>+A53</f>
        <v xml:space="preserve">Challan No provided by HDFC Bank </v>
      </c>
      <c r="B96" s="803"/>
      <c r="C96" s="9"/>
      <c r="D96" s="9" t="str">
        <f>+D53</f>
        <v>05002</v>
      </c>
      <c r="E96" s="9" t="str">
        <f>+E53</f>
        <v>28002</v>
      </c>
    </row>
    <row r="97" spans="1:5" ht="12" customHeight="1">
      <c r="A97" s="5" t="str">
        <f>+A56</f>
        <v>Exam on 27-04-17</v>
      </c>
      <c r="E97" s="40" t="s">
        <v>69</v>
      </c>
    </row>
    <row r="99" spans="1:5" ht="20.100000000000001" customHeight="1">
      <c r="A99" s="83" t="s">
        <v>135</v>
      </c>
      <c r="C99" s="84"/>
    </row>
    <row r="100" spans="1:5" ht="20.100000000000001" customHeight="1">
      <c r="A100" s="83" t="s">
        <v>92</v>
      </c>
      <c r="B100" s="85" t="s">
        <v>136</v>
      </c>
    </row>
    <row r="101" spans="1:5" ht="20.100000000000001" customHeight="1">
      <c r="A101" s="83" t="s">
        <v>93</v>
      </c>
      <c r="B101" s="85" t="s">
        <v>137</v>
      </c>
    </row>
    <row r="102" spans="1:5" ht="20.100000000000001" customHeight="1">
      <c r="A102" s="83" t="s">
        <v>67</v>
      </c>
      <c r="B102" s="85" t="s">
        <v>138</v>
      </c>
    </row>
    <row r="103" spans="1:5" ht="20.100000000000001" customHeight="1">
      <c r="A103" s="83" t="s">
        <v>139</v>
      </c>
      <c r="B103" s="85" t="s">
        <v>140</v>
      </c>
    </row>
    <row r="104" spans="1:5" ht="20.100000000000001" customHeight="1">
      <c r="A104" s="83" t="s">
        <v>141</v>
      </c>
      <c r="B104" s="86" t="s">
        <v>144</v>
      </c>
    </row>
    <row r="105" spans="1:5" ht="20.100000000000001" customHeight="1">
      <c r="A105" s="83" t="s">
        <v>142</v>
      </c>
      <c r="B105" s="85" t="s">
        <v>143</v>
      </c>
    </row>
  </sheetData>
  <mergeCells count="12">
    <mergeCell ref="A96:B96"/>
    <mergeCell ref="A1:E1"/>
    <mergeCell ref="A2:E2"/>
    <mergeCell ref="A32:B32"/>
    <mergeCell ref="A33:B33"/>
    <mergeCell ref="A34:B34"/>
    <mergeCell ref="A35:B35"/>
    <mergeCell ref="A36:E36"/>
    <mergeCell ref="A37:B37"/>
    <mergeCell ref="A38:B38"/>
    <mergeCell ref="A39:B39"/>
    <mergeCell ref="A95:B95"/>
  </mergeCells>
  <pageMargins left="0.19685039370078741" right="0.19685039370078741" top="0.19685039370078741" bottom="0.19685039370078741" header="0" footer="0"/>
  <pageSetup paperSize="9" orientation="portrait" r:id="rId1"/>
  <rowBreaks count="2" manualBreakCount="2">
    <brk id="40" max="16383" man="1"/>
    <brk id="56"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5"/>
  <sheetViews>
    <sheetView zoomScale="140" zoomScaleNormal="140" zoomScaleSheetLayoutView="150" workbookViewId="0">
      <selection activeCell="A3" sqref="A3"/>
    </sheetView>
  </sheetViews>
  <sheetFormatPr defaultRowHeight="20.100000000000001" customHeight="1"/>
  <cols>
    <col min="1" max="2" width="18.7109375" style="5" customWidth="1"/>
    <col min="3" max="5" width="20.7109375" style="5" customWidth="1"/>
    <col min="6" max="6" width="9.140625" style="5"/>
    <col min="7" max="7" width="13.28515625" style="5" customWidth="1"/>
    <col min="8" max="8" width="9.140625" style="5"/>
    <col min="9" max="9" width="9.28515625" style="5" customWidth="1"/>
    <col min="10" max="16384" width="9.140625" style="5"/>
  </cols>
  <sheetData>
    <row r="1" spans="1:7" ht="20.100000000000001" customHeight="1">
      <c r="A1" s="804" t="s">
        <v>95</v>
      </c>
      <c r="B1" s="804"/>
      <c r="C1" s="804"/>
      <c r="D1" s="804"/>
      <c r="E1" s="804"/>
    </row>
    <row r="2" spans="1:7" ht="30" customHeight="1">
      <c r="A2" s="805" t="s">
        <v>217</v>
      </c>
      <c r="B2" s="805"/>
      <c r="C2" s="805"/>
      <c r="D2" s="805"/>
      <c r="E2" s="805"/>
    </row>
    <row r="3" spans="1:7" ht="20.100000000000001" customHeight="1">
      <c r="A3" s="41" t="s">
        <v>18</v>
      </c>
      <c r="B3" s="42"/>
      <c r="C3" s="76" t="s">
        <v>127</v>
      </c>
      <c r="D3" s="77"/>
      <c r="E3" s="79"/>
    </row>
    <row r="4" spans="1:7" ht="20.100000000000001" customHeight="1">
      <c r="A4" s="43" t="s">
        <v>19</v>
      </c>
      <c r="B4" s="44"/>
      <c r="C4" s="54" t="s">
        <v>0</v>
      </c>
      <c r="D4" s="57"/>
      <c r="E4" s="44"/>
    </row>
    <row r="5" spans="1:7" ht="20.100000000000001" customHeight="1">
      <c r="A5" s="43" t="s">
        <v>72</v>
      </c>
      <c r="B5" s="44"/>
      <c r="C5" s="54" t="s">
        <v>14</v>
      </c>
      <c r="D5" s="57"/>
      <c r="E5" s="44"/>
    </row>
    <row r="6" spans="1:7" ht="20.100000000000001" customHeight="1">
      <c r="A6" s="43" t="s">
        <v>73</v>
      </c>
      <c r="B6" s="44"/>
      <c r="C6" s="54" t="s">
        <v>16</v>
      </c>
      <c r="D6" s="57"/>
      <c r="E6" s="44"/>
    </row>
    <row r="7" spans="1:7" ht="20.100000000000001" customHeight="1">
      <c r="A7" s="43" t="s">
        <v>74</v>
      </c>
      <c r="B7" s="44"/>
      <c r="C7" s="54" t="s">
        <v>17</v>
      </c>
      <c r="D7" s="57"/>
      <c r="E7" s="44"/>
    </row>
    <row r="8" spans="1:7" ht="20.100000000000001" customHeight="1">
      <c r="A8" s="43" t="s">
        <v>15</v>
      </c>
      <c r="B8" s="44"/>
      <c r="C8" s="54" t="s">
        <v>97</v>
      </c>
      <c r="D8" s="57"/>
      <c r="E8" s="44"/>
    </row>
    <row r="9" spans="1:7" ht="20.100000000000001" customHeight="1">
      <c r="A9" s="43" t="s">
        <v>75</v>
      </c>
      <c r="B9" s="44"/>
      <c r="C9" s="78" t="s">
        <v>129</v>
      </c>
      <c r="E9" s="44"/>
      <c r="G9" s="58"/>
    </row>
    <row r="10" spans="1:7" ht="20.100000000000001" customHeight="1">
      <c r="A10" s="43" t="s">
        <v>76</v>
      </c>
      <c r="B10" s="44"/>
      <c r="C10" s="54" t="s">
        <v>1</v>
      </c>
      <c r="D10" s="57"/>
      <c r="E10" s="44"/>
    </row>
    <row r="11" spans="1:7" ht="20.100000000000001" customHeight="1">
      <c r="A11" s="43" t="s">
        <v>2</v>
      </c>
      <c r="B11" s="44"/>
      <c r="C11" s="54">
        <v>9811116835</v>
      </c>
      <c r="D11" s="57"/>
      <c r="E11" s="44"/>
    </row>
    <row r="12" spans="1:7" ht="20.100000000000001" customHeight="1">
      <c r="A12" s="43" t="s">
        <v>71</v>
      </c>
      <c r="B12" s="44"/>
      <c r="C12" s="54" t="s">
        <v>104</v>
      </c>
      <c r="D12" s="57"/>
      <c r="E12" s="44"/>
    </row>
    <row r="13" spans="1:7" ht="20.100000000000001" customHeight="1">
      <c r="A13" s="43" t="s">
        <v>70</v>
      </c>
      <c r="B13" s="44"/>
      <c r="C13" s="54" t="s">
        <v>3</v>
      </c>
      <c r="D13" s="57"/>
      <c r="E13" s="44"/>
    </row>
    <row r="14" spans="1:7" ht="20.100000000000001" customHeight="1">
      <c r="A14" s="43" t="s">
        <v>4</v>
      </c>
      <c r="B14" s="44"/>
      <c r="C14" s="54" t="s">
        <v>5</v>
      </c>
      <c r="D14" s="57"/>
      <c r="E14" s="44"/>
    </row>
    <row r="15" spans="1:7" ht="20.100000000000001" customHeight="1">
      <c r="A15" s="43" t="s">
        <v>77</v>
      </c>
      <c r="B15" s="44"/>
      <c r="C15" s="54" t="s">
        <v>98</v>
      </c>
      <c r="D15" s="57"/>
      <c r="E15" s="44"/>
    </row>
    <row r="16" spans="1:7" ht="20.100000000000001" customHeight="1">
      <c r="A16" s="43" t="s">
        <v>78</v>
      </c>
      <c r="B16" s="44"/>
      <c r="C16" s="54" t="s">
        <v>116</v>
      </c>
      <c r="D16" s="57"/>
      <c r="E16" s="44"/>
    </row>
    <row r="17" spans="1:5" ht="20.100000000000001" customHeight="1">
      <c r="A17" s="43" t="s">
        <v>23</v>
      </c>
      <c r="B17" s="44"/>
      <c r="C17" s="54" t="s">
        <v>6</v>
      </c>
      <c r="D17" s="57"/>
      <c r="E17" s="44"/>
    </row>
    <row r="18" spans="1:5" ht="20.100000000000001" customHeight="1">
      <c r="A18" s="43" t="s">
        <v>79</v>
      </c>
      <c r="B18" s="44"/>
      <c r="C18" s="54" t="s">
        <v>119</v>
      </c>
      <c r="D18" s="57"/>
      <c r="E18" s="44"/>
    </row>
    <row r="19" spans="1:5" ht="20.100000000000001" customHeight="1">
      <c r="A19" s="43" t="s">
        <v>7</v>
      </c>
      <c r="B19" s="44"/>
      <c r="C19" s="54">
        <v>8447610144</v>
      </c>
      <c r="D19" s="57"/>
      <c r="E19" s="44"/>
    </row>
    <row r="20" spans="1:5" ht="20.100000000000001" customHeight="1">
      <c r="A20" s="43" t="s">
        <v>24</v>
      </c>
      <c r="B20" s="44"/>
      <c r="C20" s="54" t="s">
        <v>99</v>
      </c>
      <c r="D20" s="57"/>
      <c r="E20" s="44"/>
    </row>
    <row r="21" spans="1:5" ht="20.100000000000001" customHeight="1">
      <c r="A21" s="55" t="s">
        <v>80</v>
      </c>
      <c r="B21" s="56"/>
      <c r="C21" s="59" t="s">
        <v>115</v>
      </c>
      <c r="D21" s="60"/>
      <c r="E21" s="56"/>
    </row>
    <row r="22" spans="1:5" ht="20.100000000000001" customHeight="1">
      <c r="A22" s="65" t="s">
        <v>88</v>
      </c>
      <c r="B22" s="7"/>
    </row>
    <row r="23" spans="1:5" ht="20.100000000000001" customHeight="1">
      <c r="A23" s="41" t="s">
        <v>8</v>
      </c>
      <c r="B23" s="42"/>
      <c r="C23" s="45" t="str">
        <f>+C15</f>
        <v>Mohd Sajid</v>
      </c>
      <c r="D23" s="45" t="s">
        <v>100</v>
      </c>
      <c r="E23" s="45" t="s">
        <v>101</v>
      </c>
    </row>
    <row r="24" spans="1:5" ht="30" customHeight="1">
      <c r="A24" s="47" t="s">
        <v>9</v>
      </c>
      <c r="B24" s="48"/>
      <c r="C24" s="67" t="str">
        <f>+C18</f>
        <v>1125,  Street No. 39, Zafrabad, Delhi-110053</v>
      </c>
      <c r="D24" s="67" t="s">
        <v>105</v>
      </c>
      <c r="E24" s="67" t="s">
        <v>120</v>
      </c>
    </row>
    <row r="25" spans="1:5" ht="20.100000000000001" customHeight="1">
      <c r="A25" s="43" t="s">
        <v>10</v>
      </c>
      <c r="B25" s="44"/>
      <c r="C25" s="45" t="str">
        <f>+C16</f>
        <v>FSNPS1989K</v>
      </c>
      <c r="D25" s="45" t="s">
        <v>102</v>
      </c>
      <c r="E25" s="45" t="s">
        <v>103</v>
      </c>
    </row>
    <row r="26" spans="1:5" ht="20.100000000000001" customHeight="1">
      <c r="A26" s="49" t="s">
        <v>11</v>
      </c>
      <c r="B26" s="50"/>
      <c r="C26" s="45" t="s">
        <v>6</v>
      </c>
      <c r="D26" s="45" t="s">
        <v>12</v>
      </c>
      <c r="E26" s="45" t="s">
        <v>13</v>
      </c>
    </row>
    <row r="27" spans="1:5" ht="20.100000000000001" customHeight="1">
      <c r="A27" s="43" t="s">
        <v>27</v>
      </c>
      <c r="B27" s="44"/>
      <c r="C27" s="45" t="s">
        <v>5</v>
      </c>
      <c r="D27" s="45" t="s">
        <v>5</v>
      </c>
      <c r="E27" s="45" t="s">
        <v>5</v>
      </c>
    </row>
    <row r="28" spans="1:5" ht="22.5" customHeight="1">
      <c r="A28" s="51" t="s">
        <v>25</v>
      </c>
      <c r="B28" s="52"/>
      <c r="C28" s="46" t="s">
        <v>41</v>
      </c>
      <c r="D28" s="46" t="s">
        <v>41</v>
      </c>
      <c r="E28" s="46" t="s">
        <v>41</v>
      </c>
    </row>
    <row r="29" spans="1:5" ht="20.100000000000001" customHeight="1">
      <c r="A29" s="43" t="s">
        <v>28</v>
      </c>
      <c r="B29" s="44"/>
      <c r="C29" s="46">
        <v>32629</v>
      </c>
      <c r="D29" s="46">
        <v>28426</v>
      </c>
      <c r="E29" s="46">
        <v>31735</v>
      </c>
    </row>
    <row r="30" spans="1:5" ht="20.100000000000001" customHeight="1">
      <c r="A30" s="64" t="s">
        <v>86</v>
      </c>
      <c r="B30" s="50"/>
      <c r="C30" s="45"/>
      <c r="D30" s="45"/>
      <c r="E30" s="45"/>
    </row>
    <row r="31" spans="1:5" ht="21.75" customHeight="1">
      <c r="A31" s="43" t="s">
        <v>21</v>
      </c>
      <c r="B31" s="44"/>
      <c r="C31" s="69">
        <v>1452000</v>
      </c>
      <c r="D31" s="69">
        <v>1123000</v>
      </c>
      <c r="E31" s="69">
        <v>760000</v>
      </c>
    </row>
    <row r="32" spans="1:5" ht="30" customHeight="1">
      <c r="A32" s="806" t="s">
        <v>30</v>
      </c>
      <c r="B32" s="807"/>
      <c r="C32" s="69">
        <v>-210000</v>
      </c>
      <c r="D32" s="69">
        <v>-115000</v>
      </c>
      <c r="E32" s="70">
        <v>150000</v>
      </c>
    </row>
    <row r="33" spans="1:5" ht="20.100000000000001" customHeight="1">
      <c r="A33" s="808" t="s">
        <v>26</v>
      </c>
      <c r="B33" s="809"/>
      <c r="C33" s="69">
        <v>58000</v>
      </c>
      <c r="D33" s="69">
        <v>48000</v>
      </c>
      <c r="E33" s="69">
        <v>-40000</v>
      </c>
    </row>
    <row r="34" spans="1:5" ht="19.5" customHeight="1">
      <c r="A34" s="806" t="s">
        <v>22</v>
      </c>
      <c r="B34" s="807"/>
      <c r="C34" s="69">
        <v>160000</v>
      </c>
      <c r="D34" s="69">
        <v>180000</v>
      </c>
      <c r="E34" s="69">
        <v>120000</v>
      </c>
    </row>
    <row r="35" spans="1:5" ht="20.100000000000001" customHeight="1">
      <c r="A35" s="810" t="s">
        <v>31</v>
      </c>
      <c r="B35" s="811"/>
      <c r="C35" s="69">
        <v>50000</v>
      </c>
      <c r="D35" s="69">
        <v>45000</v>
      </c>
      <c r="E35" s="69">
        <v>40000</v>
      </c>
    </row>
    <row r="36" spans="1:5" ht="20.100000000000001" customHeight="1">
      <c r="A36" s="812" t="s">
        <v>90</v>
      </c>
      <c r="B36" s="812"/>
      <c r="C36" s="812"/>
      <c r="D36" s="812"/>
      <c r="E36" s="812"/>
    </row>
    <row r="37" spans="1:5" ht="20.100000000000001" customHeight="1">
      <c r="A37" s="813" t="s">
        <v>130</v>
      </c>
      <c r="B37" s="814"/>
      <c r="C37" s="73" t="s">
        <v>133</v>
      </c>
      <c r="D37" s="61" t="s">
        <v>29</v>
      </c>
      <c r="E37" s="42"/>
    </row>
    <row r="38" spans="1:5" ht="20.100000000000001" customHeight="1">
      <c r="A38" s="815" t="s">
        <v>131</v>
      </c>
      <c r="B38" s="816"/>
      <c r="C38" s="74" t="s">
        <v>57</v>
      </c>
      <c r="D38" s="62" t="s">
        <v>29</v>
      </c>
      <c r="E38" s="44"/>
    </row>
    <row r="39" spans="1:5" ht="20.100000000000001" customHeight="1">
      <c r="A39" s="817" t="s">
        <v>145</v>
      </c>
      <c r="B39" s="818"/>
      <c r="C39" s="75" t="s">
        <v>146</v>
      </c>
      <c r="D39" s="63" t="s">
        <v>29</v>
      </c>
      <c r="E39" s="56"/>
    </row>
    <row r="40" spans="1:5" ht="20.100000000000001" customHeight="1">
      <c r="E40" s="66" t="s">
        <v>91</v>
      </c>
    </row>
    <row r="41" spans="1:5" ht="20.100000000000001" customHeight="1">
      <c r="A41" s="65" t="s">
        <v>89</v>
      </c>
      <c r="B41" s="7"/>
    </row>
    <row r="42" spans="1:5" ht="20.100000000000001" customHeight="1">
      <c r="A42" s="49" t="s">
        <v>32</v>
      </c>
      <c r="B42" s="50"/>
      <c r="C42" s="45" t="s">
        <v>112</v>
      </c>
      <c r="D42" s="45" t="s">
        <v>108</v>
      </c>
      <c r="E42" s="45" t="str">
        <f>+C23</f>
        <v>Mohd Sajid</v>
      </c>
    </row>
    <row r="43" spans="1:5" ht="30" customHeight="1">
      <c r="A43" s="49" t="s">
        <v>81</v>
      </c>
      <c r="B43" s="50"/>
      <c r="C43" s="67" t="s">
        <v>122</v>
      </c>
      <c r="D43" s="67" t="s">
        <v>121</v>
      </c>
      <c r="E43" s="67" t="str">
        <f>+C24</f>
        <v>1125,  Street No. 39, Zafrabad, Delhi-110053</v>
      </c>
    </row>
    <row r="44" spans="1:5" ht="26.25" customHeight="1">
      <c r="A44" s="49"/>
      <c r="B44" s="50"/>
      <c r="C44" s="82"/>
      <c r="D44" s="82"/>
      <c r="E44" s="81"/>
    </row>
    <row r="45" spans="1:5" ht="20.100000000000001" customHeight="1">
      <c r="A45" s="49" t="s">
        <v>82</v>
      </c>
      <c r="B45" s="50"/>
      <c r="C45" s="71" t="s">
        <v>147</v>
      </c>
      <c r="D45" s="3" t="s">
        <v>118</v>
      </c>
      <c r="E45" s="45" t="str">
        <f>+C25</f>
        <v>FSNPS1989K</v>
      </c>
    </row>
    <row r="46" spans="1:5" ht="20.100000000000001" customHeight="1">
      <c r="A46" s="49" t="s">
        <v>34</v>
      </c>
      <c r="B46" s="50"/>
      <c r="C46" s="45" t="s">
        <v>35</v>
      </c>
      <c r="D46" s="45" t="s">
        <v>109</v>
      </c>
      <c r="E46" s="45" t="s">
        <v>110</v>
      </c>
    </row>
    <row r="47" spans="1:5" ht="20.100000000000001" customHeight="1">
      <c r="A47" s="49" t="s">
        <v>85</v>
      </c>
      <c r="B47" s="50"/>
      <c r="C47" s="45" t="s">
        <v>62</v>
      </c>
      <c r="D47" s="45" t="s">
        <v>63</v>
      </c>
      <c r="E47" s="45" t="s">
        <v>64</v>
      </c>
    </row>
    <row r="48" spans="1:5" ht="20.100000000000001" customHeight="1">
      <c r="A48" s="49" t="s">
        <v>33</v>
      </c>
      <c r="B48" s="50"/>
      <c r="C48" s="45" t="s">
        <v>111</v>
      </c>
      <c r="D48" s="45" t="s">
        <v>38</v>
      </c>
      <c r="E48" s="45" t="s">
        <v>38</v>
      </c>
    </row>
    <row r="49" spans="1:5" ht="26.25" customHeight="1">
      <c r="A49" s="64" t="s">
        <v>86</v>
      </c>
      <c r="B49" s="50"/>
      <c r="C49" s="45"/>
      <c r="E49" s="45"/>
    </row>
    <row r="50" spans="1:5" ht="20.100000000000001" customHeight="1">
      <c r="A50" s="49" t="s">
        <v>66</v>
      </c>
      <c r="B50" s="50"/>
      <c r="C50" s="69">
        <v>150000</v>
      </c>
      <c r="D50" s="69">
        <v>80000</v>
      </c>
      <c r="E50" s="69">
        <v>25000</v>
      </c>
    </row>
    <row r="51" spans="1:5" ht="20.100000000000001" customHeight="1">
      <c r="A51" s="49" t="s">
        <v>39</v>
      </c>
      <c r="B51" s="50"/>
      <c r="C51" s="46">
        <v>42760</v>
      </c>
      <c r="D51" s="46">
        <v>42787</v>
      </c>
      <c r="E51" s="46">
        <v>42797</v>
      </c>
    </row>
    <row r="52" spans="1:5" ht="20.100000000000001" customHeight="1">
      <c r="A52" s="49" t="s">
        <v>125</v>
      </c>
      <c r="B52" s="50"/>
      <c r="C52" s="46">
        <v>42770</v>
      </c>
      <c r="D52" s="46">
        <v>42801</v>
      </c>
      <c r="E52" s="46">
        <v>42855</v>
      </c>
    </row>
    <row r="53" spans="1:5" ht="20.100000000000001" customHeight="1">
      <c r="A53" s="49" t="s">
        <v>126</v>
      </c>
      <c r="B53" s="50"/>
      <c r="C53" s="53" t="s">
        <v>148</v>
      </c>
      <c r="D53" s="53" t="s">
        <v>40</v>
      </c>
      <c r="E53" s="53" t="s">
        <v>149</v>
      </c>
    </row>
    <row r="54" spans="1:5" ht="20.100000000000001" customHeight="1">
      <c r="A54" s="126"/>
      <c r="B54" s="126"/>
      <c r="C54" s="9"/>
      <c r="D54" s="9"/>
      <c r="E54" s="8"/>
    </row>
    <row r="55" spans="1:5" ht="20.100000000000001" customHeight="1">
      <c r="A55" s="126"/>
      <c r="B55" s="126"/>
      <c r="C55" s="9"/>
      <c r="D55" s="9"/>
      <c r="E55" s="8"/>
    </row>
    <row r="56" spans="1:5" ht="20.100000000000001" customHeight="1">
      <c r="A56" s="5" t="s">
        <v>124</v>
      </c>
      <c r="E56" s="40" t="s">
        <v>69</v>
      </c>
    </row>
    <row r="57" spans="1:5" ht="15" customHeight="1">
      <c r="A57" s="31" t="s">
        <v>205</v>
      </c>
      <c r="B57" s="31"/>
      <c r="C57" s="1" t="str">
        <f>+C23</f>
        <v>Mohd Sajid</v>
      </c>
      <c r="D57" s="1" t="str">
        <f>+D23</f>
        <v>Ghan Shyam</v>
      </c>
      <c r="E57" s="1" t="str">
        <f>+E23</f>
        <v>Pyare  Mohan</v>
      </c>
    </row>
    <row r="58" spans="1:5" ht="20.100000000000001" customHeight="1">
      <c r="A58" s="13" t="s">
        <v>21</v>
      </c>
      <c r="B58" s="13"/>
      <c r="C58" s="14">
        <f>+C31</f>
        <v>1452000</v>
      </c>
      <c r="D58" s="14">
        <f>+D31</f>
        <v>1123000</v>
      </c>
      <c r="E58" s="14">
        <f>+E31</f>
        <v>760000</v>
      </c>
    </row>
    <row r="59" spans="1:5" ht="20.100000000000001" customHeight="1">
      <c r="A59" s="17" t="s">
        <v>50</v>
      </c>
      <c r="B59" s="17"/>
      <c r="C59" s="68">
        <f>IF(C32&lt;-200000,-200000,C32)</f>
        <v>-200000</v>
      </c>
      <c r="D59" s="68">
        <f>IF(D32&lt;-200000,-200000,D32)</f>
        <v>-115000</v>
      </c>
      <c r="E59" s="68">
        <f>IF(E32&lt;-200000,-200000,E32)</f>
        <v>150000</v>
      </c>
    </row>
    <row r="60" spans="1:5" ht="20.100000000000001" customHeight="1">
      <c r="A60" s="13" t="s">
        <v>51</v>
      </c>
      <c r="B60" s="13"/>
      <c r="C60" s="72">
        <f>IF(C33&lt;0,0, C33)</f>
        <v>58000</v>
      </c>
      <c r="D60" s="72">
        <f>IF(D33&lt;0,0, D33)</f>
        <v>48000</v>
      </c>
      <c r="E60" s="72">
        <f>IF(E33&lt;0,0, E33)</f>
        <v>0</v>
      </c>
    </row>
    <row r="61" spans="1:5" ht="20.100000000000001" customHeight="1">
      <c r="A61" s="13" t="s">
        <v>42</v>
      </c>
      <c r="B61" s="13"/>
      <c r="C61" s="14">
        <f>SUM(C58:C60)</f>
        <v>1310000</v>
      </c>
      <c r="D61" s="14">
        <f t="shared" ref="D61:E61" si="0">SUM(D58:D60)</f>
        <v>1056000</v>
      </c>
      <c r="E61" s="14">
        <f t="shared" si="0"/>
        <v>910000</v>
      </c>
    </row>
    <row r="62" spans="1:5" ht="20.100000000000001" customHeight="1">
      <c r="A62" s="13" t="s">
        <v>52</v>
      </c>
      <c r="B62" s="13"/>
      <c r="C62" s="68">
        <f>IF(C34&gt;150000, 150000, C34)</f>
        <v>150000</v>
      </c>
      <c r="D62" s="68">
        <f>IF(D34&gt;150000, 150000, D34)</f>
        <v>150000</v>
      </c>
      <c r="E62" s="68">
        <f>IF(E34&gt;150000, 150000, E34)</f>
        <v>120000</v>
      </c>
    </row>
    <row r="63" spans="1:5" ht="20.100000000000001" customHeight="1">
      <c r="A63" s="13" t="s">
        <v>43</v>
      </c>
      <c r="B63" s="13"/>
      <c r="C63" s="14">
        <f>+C35</f>
        <v>50000</v>
      </c>
      <c r="D63" s="14">
        <f>+D35</f>
        <v>45000</v>
      </c>
      <c r="E63" s="14">
        <f>+E35</f>
        <v>40000</v>
      </c>
    </row>
    <row r="64" spans="1:5" ht="20.100000000000001" customHeight="1" thickBot="1">
      <c r="A64" s="19" t="s">
        <v>44</v>
      </c>
      <c r="B64" s="19"/>
      <c r="C64" s="15">
        <f>C61-C62-C63</f>
        <v>1110000</v>
      </c>
      <c r="D64" s="15">
        <f t="shared" ref="D64:E64" si="1">D61-D62-D63</f>
        <v>861000</v>
      </c>
      <c r="E64" s="15">
        <f t="shared" si="1"/>
        <v>750000</v>
      </c>
    </row>
    <row r="65" spans="1:8" ht="20.100000000000001" customHeight="1" thickTop="1">
      <c r="A65" s="13" t="s">
        <v>45</v>
      </c>
      <c r="B65" s="25"/>
      <c r="C65" s="16">
        <f>ROUND(IF(C64&gt;1000000,(((C64-1000000)*0.3)+125000),IF(C64&gt;500000,(((C64-500000)*0.2)+25000),IF(C64&gt;250000,((C64-250000)*0.1),0))),0)</f>
        <v>158000</v>
      </c>
      <c r="D65" s="16">
        <f t="shared" ref="D65" si="2">ROUND(IF(D64&gt;1000000,(((D64-1000000)*0.3)+125000),IF(D64&gt;500000,(((D64-500000)*0.2)+25000),IF(D64&gt;250000,((D64-250000)*0.1),0))),0)</f>
        <v>97200</v>
      </c>
      <c r="E65" s="16">
        <f>ROUND(IF(E64&gt;1000000,(((E64-1000000)*0.3)+125000),IF(E64&gt;500000,(((E64-500000)*0.2)+25000),IF(E64&gt;250000,((E64-250000)*0.1),0))),0)</f>
        <v>75000</v>
      </c>
    </row>
    <row r="66" spans="1:8" ht="15" customHeight="1">
      <c r="A66" s="10" t="s">
        <v>53</v>
      </c>
      <c r="B66" s="10"/>
      <c r="C66" s="12"/>
      <c r="D66" s="12"/>
      <c r="E66" s="12"/>
    </row>
    <row r="67" spans="1:8" ht="15" customHeight="1">
      <c r="A67" s="10" t="s">
        <v>54</v>
      </c>
      <c r="B67" s="10"/>
      <c r="C67" s="12"/>
      <c r="D67" s="12"/>
      <c r="E67" s="12"/>
    </row>
    <row r="68" spans="1:8" ht="20.100000000000001" customHeight="1">
      <c r="A68" s="13" t="s">
        <v>46</v>
      </c>
      <c r="B68" s="13"/>
      <c r="C68" s="18">
        <f>ROUND((C65+C67+C66)*0.03,0)</f>
        <v>4740</v>
      </c>
      <c r="D68" s="18">
        <f>ROUND((D65+D67+D66)*0.03,0)</f>
        <v>2916</v>
      </c>
      <c r="E68" s="18">
        <f>ROUND((E65+E67+E66)*0.03,0)</f>
        <v>2250</v>
      </c>
    </row>
    <row r="69" spans="1:8" ht="20.100000000000001" customHeight="1">
      <c r="A69" s="20" t="s">
        <v>55</v>
      </c>
      <c r="B69" s="20"/>
      <c r="C69" s="21">
        <f>SUM(C65:C68)</f>
        <v>162740</v>
      </c>
      <c r="D69" s="21">
        <f t="shared" ref="D69:E69" si="3">SUM(D65:D68)</f>
        <v>100116</v>
      </c>
      <c r="E69" s="21">
        <f t="shared" si="3"/>
        <v>77250</v>
      </c>
    </row>
    <row r="70" spans="1:8" ht="20.100000000000001" customHeight="1">
      <c r="A70" s="35">
        <v>42766</v>
      </c>
      <c r="B70" s="11" t="s">
        <v>56</v>
      </c>
      <c r="C70" s="11" t="s">
        <v>47</v>
      </c>
      <c r="D70" s="11" t="s">
        <v>48</v>
      </c>
      <c r="E70" s="11" t="s">
        <v>49</v>
      </c>
      <c r="G70" s="11"/>
      <c r="H70" s="11"/>
    </row>
    <row r="71" spans="1:8" ht="20.100000000000001" customHeight="1">
      <c r="A71" s="33" t="str">
        <f>+C57</f>
        <v>Mohd Sajid</v>
      </c>
      <c r="B71" s="12">
        <f>ROUND(C64/3,0)</f>
        <v>370000</v>
      </c>
      <c r="C71" s="12">
        <f>ROUND(C65/3,0)</f>
        <v>52667</v>
      </c>
      <c r="D71" s="12">
        <f>ROUND(C68/3,0)</f>
        <v>1580</v>
      </c>
      <c r="E71" s="12">
        <f>C71+D71</f>
        <v>54247</v>
      </c>
    </row>
    <row r="72" spans="1:8" ht="20.100000000000001" customHeight="1">
      <c r="A72" s="33" t="str">
        <f>+D57</f>
        <v>Ghan Shyam</v>
      </c>
      <c r="B72" s="12">
        <f>ROUND(D64/3,0)</f>
        <v>287000</v>
      </c>
      <c r="C72" s="12">
        <f>ROUND(D65/3,0)</f>
        <v>32400</v>
      </c>
      <c r="D72" s="12">
        <f>ROUND(D68/3,0)</f>
        <v>972</v>
      </c>
      <c r="E72" s="12">
        <f>C72+D72</f>
        <v>33372</v>
      </c>
    </row>
    <row r="73" spans="1:8" ht="20.100000000000001" customHeight="1">
      <c r="A73" s="33" t="str">
        <f>+E57</f>
        <v>Pyare  Mohan</v>
      </c>
      <c r="B73" s="12">
        <f>ROUND(E64/3,0)</f>
        <v>250000</v>
      </c>
      <c r="C73" s="12">
        <f>ROUND(E65/3,0)</f>
        <v>25000</v>
      </c>
      <c r="D73" s="12">
        <f>ROUND(E68/3,0)</f>
        <v>750</v>
      </c>
      <c r="E73" s="12">
        <f>C73+D73</f>
        <v>25750</v>
      </c>
    </row>
    <row r="74" spans="1:8" ht="24.95" customHeight="1" thickBot="1">
      <c r="A74" s="32" t="str">
        <f>+A37</f>
        <v>BSR 0510322 on 03/02/2017</v>
      </c>
      <c r="B74" s="22" t="str">
        <f>+C37</f>
        <v>Challan No. 03001</v>
      </c>
      <c r="C74" s="24">
        <f>SUM(C71:C73)</f>
        <v>110067</v>
      </c>
      <c r="D74" s="24">
        <f t="shared" ref="D74:E74" si="4">SUM(D71:D73)</f>
        <v>3302</v>
      </c>
      <c r="E74" s="24">
        <f t="shared" si="4"/>
        <v>113369</v>
      </c>
    </row>
    <row r="75" spans="1:8" ht="20.100000000000001" customHeight="1" thickTop="1">
      <c r="A75" s="35">
        <v>42794</v>
      </c>
      <c r="B75" s="11" t="s">
        <v>56</v>
      </c>
      <c r="C75" s="11" t="s">
        <v>47</v>
      </c>
      <c r="D75" s="11" t="s">
        <v>48</v>
      </c>
      <c r="E75" s="11" t="s">
        <v>49</v>
      </c>
    </row>
    <row r="76" spans="1:8" ht="20.100000000000001" customHeight="1">
      <c r="A76" s="33" t="str">
        <f>+A71</f>
        <v>Mohd Sajid</v>
      </c>
      <c r="B76" s="12">
        <f t="shared" ref="B76:E79" si="5">+B71</f>
        <v>370000</v>
      </c>
      <c r="C76" s="12">
        <f t="shared" si="5"/>
        <v>52667</v>
      </c>
      <c r="D76" s="12">
        <f t="shared" si="5"/>
        <v>1580</v>
      </c>
      <c r="E76" s="12">
        <f t="shared" si="5"/>
        <v>54247</v>
      </c>
    </row>
    <row r="77" spans="1:8" ht="20.100000000000001" customHeight="1">
      <c r="A77" s="33" t="str">
        <f t="shared" ref="A77:A78" si="6">+A72</f>
        <v>Ghan Shyam</v>
      </c>
      <c r="B77" s="12">
        <f t="shared" si="5"/>
        <v>287000</v>
      </c>
      <c r="C77" s="12">
        <f t="shared" si="5"/>
        <v>32400</v>
      </c>
      <c r="D77" s="12">
        <f t="shared" si="5"/>
        <v>972</v>
      </c>
      <c r="E77" s="12">
        <f t="shared" si="5"/>
        <v>33372</v>
      </c>
    </row>
    <row r="78" spans="1:8" ht="20.100000000000001" customHeight="1">
      <c r="A78" s="33" t="str">
        <f t="shared" si="6"/>
        <v>Pyare  Mohan</v>
      </c>
      <c r="B78" s="12">
        <f t="shared" si="5"/>
        <v>250000</v>
      </c>
      <c r="C78" s="12">
        <f t="shared" si="5"/>
        <v>25000</v>
      </c>
      <c r="D78" s="12">
        <f t="shared" si="5"/>
        <v>750</v>
      </c>
      <c r="E78" s="12">
        <f t="shared" si="5"/>
        <v>25750</v>
      </c>
    </row>
    <row r="79" spans="1:8" ht="24.95" customHeight="1" thickBot="1">
      <c r="A79" s="34" t="str">
        <f>+A38</f>
        <v>BSR 0510322 on 07/03/2017</v>
      </c>
      <c r="B79" s="22" t="str">
        <f>+C38</f>
        <v>Challan No. 07001</v>
      </c>
      <c r="C79" s="24">
        <f>+C74</f>
        <v>110067</v>
      </c>
      <c r="D79" s="24">
        <f t="shared" si="5"/>
        <v>3302</v>
      </c>
      <c r="E79" s="24">
        <f t="shared" si="5"/>
        <v>113369</v>
      </c>
    </row>
    <row r="80" spans="1:8" ht="20.100000000000001" customHeight="1" thickTop="1">
      <c r="A80" s="35">
        <v>42825</v>
      </c>
      <c r="B80" s="11" t="s">
        <v>56</v>
      </c>
      <c r="C80" s="11" t="s">
        <v>47</v>
      </c>
      <c r="D80" s="11" t="s">
        <v>48</v>
      </c>
      <c r="E80" s="11" t="s">
        <v>49</v>
      </c>
    </row>
    <row r="81" spans="1:5" ht="20.100000000000001" customHeight="1">
      <c r="A81" s="33" t="str">
        <f>+A76</f>
        <v>Mohd Sajid</v>
      </c>
      <c r="B81" s="12">
        <f>+B76</f>
        <v>370000</v>
      </c>
      <c r="C81" s="12">
        <f>+C76</f>
        <v>52667</v>
      </c>
      <c r="D81" s="12">
        <f>+D76</f>
        <v>1580</v>
      </c>
      <c r="E81" s="12">
        <f>+E76</f>
        <v>54247</v>
      </c>
    </row>
    <row r="82" spans="1:5" ht="20.100000000000001" customHeight="1">
      <c r="A82" s="33" t="str">
        <f t="shared" ref="A82:E84" si="7">+A77</f>
        <v>Ghan Shyam</v>
      </c>
      <c r="B82" s="12">
        <f t="shared" si="7"/>
        <v>287000</v>
      </c>
      <c r="C82" s="12">
        <f t="shared" si="7"/>
        <v>32400</v>
      </c>
      <c r="D82" s="12">
        <f t="shared" si="7"/>
        <v>972</v>
      </c>
      <c r="E82" s="12">
        <f t="shared" si="7"/>
        <v>33372</v>
      </c>
    </row>
    <row r="83" spans="1:5" ht="20.100000000000001" customHeight="1">
      <c r="A83" s="33" t="str">
        <f t="shared" si="7"/>
        <v>Pyare  Mohan</v>
      </c>
      <c r="B83" s="12">
        <f t="shared" si="7"/>
        <v>250000</v>
      </c>
      <c r="C83" s="12">
        <f t="shared" si="7"/>
        <v>25000</v>
      </c>
      <c r="D83" s="12">
        <f t="shared" si="7"/>
        <v>750</v>
      </c>
      <c r="E83" s="12">
        <f t="shared" si="7"/>
        <v>25750</v>
      </c>
    </row>
    <row r="84" spans="1:5" ht="24.95" customHeight="1" thickBot="1">
      <c r="A84" s="34" t="str">
        <f>+A39</f>
        <v>BSR 0510322 on 11/04/2017</v>
      </c>
      <c r="B84" s="22" t="str">
        <f>+C39</f>
        <v>Challan No. 11001</v>
      </c>
      <c r="C84" s="23">
        <f>+C79</f>
        <v>110067</v>
      </c>
      <c r="D84" s="23">
        <f t="shared" si="7"/>
        <v>3302</v>
      </c>
      <c r="E84" s="23">
        <f t="shared" si="7"/>
        <v>113369</v>
      </c>
    </row>
    <row r="85" spans="1:5" ht="20.100000000000001" customHeight="1" thickTop="1">
      <c r="A85" s="38" t="s">
        <v>83</v>
      </c>
      <c r="B85" s="39" t="s">
        <v>68</v>
      </c>
      <c r="C85" s="3" t="str">
        <f>+C42</f>
        <v>Varun Panwar &amp; Co</v>
      </c>
      <c r="D85" s="3" t="str">
        <f>+D42</f>
        <v xml:space="preserve">Gurmeet  Singh </v>
      </c>
      <c r="E85" s="3" t="str">
        <f>+E42</f>
        <v>Mohd Sajid</v>
      </c>
    </row>
    <row r="86" spans="1:5" ht="20.100000000000001" customHeight="1">
      <c r="A86" s="26" t="s">
        <v>58</v>
      </c>
      <c r="C86" s="3" t="str">
        <f>+C46</f>
        <v xml:space="preserve">Works Contract </v>
      </c>
      <c r="D86" s="3" t="str">
        <f>+D46</f>
        <v xml:space="preserve">Consultancy </v>
      </c>
      <c r="E86" s="3" t="str">
        <f>+E46</f>
        <v xml:space="preserve">Interest on Deposits </v>
      </c>
    </row>
    <row r="87" spans="1:5" ht="25.5" customHeight="1">
      <c r="A87" s="26" t="s">
        <v>150</v>
      </c>
      <c r="C87" s="88" t="str">
        <f>+C45</f>
        <v>AAGCV1975K</v>
      </c>
      <c r="D87" s="88" t="str">
        <f>+D45</f>
        <v xml:space="preserve"> AFEPS2017H</v>
      </c>
      <c r="E87" s="88" t="str">
        <f>+E45</f>
        <v>FSNPS1989K</v>
      </c>
    </row>
    <row r="88" spans="1:5" ht="17.25" customHeight="1">
      <c r="A88" s="26"/>
      <c r="C88" s="92">
        <f>+C44</f>
        <v>0</v>
      </c>
      <c r="D88" s="92">
        <f>+D44</f>
        <v>0</v>
      </c>
      <c r="E88" s="92">
        <f>+E44</f>
        <v>0</v>
      </c>
    </row>
    <row r="89" spans="1:5" ht="20.100000000000001" customHeight="1">
      <c r="A89" s="26" t="s">
        <v>59</v>
      </c>
      <c r="C89" s="3" t="str">
        <f>+C47</f>
        <v>194C</v>
      </c>
      <c r="D89" s="3" t="str">
        <f>+D47</f>
        <v>194J</v>
      </c>
      <c r="E89" s="3" t="str">
        <f>+E47</f>
        <v>194A</v>
      </c>
    </row>
    <row r="90" spans="1:5" ht="20.100000000000001" customHeight="1">
      <c r="A90" s="26" t="s">
        <v>65</v>
      </c>
      <c r="C90" s="4">
        <f>+C50</f>
        <v>150000</v>
      </c>
      <c r="D90" s="4">
        <f>+D50</f>
        <v>80000</v>
      </c>
      <c r="E90" s="4">
        <f>+E50</f>
        <v>25000</v>
      </c>
    </row>
    <row r="91" spans="1:5" ht="20.100000000000001" customHeight="1">
      <c r="A91" s="26" t="s">
        <v>60</v>
      </c>
      <c r="C91" s="29">
        <v>0.2</v>
      </c>
      <c r="D91" s="29">
        <v>0.03</v>
      </c>
      <c r="E91" s="29">
        <v>0.1</v>
      </c>
    </row>
    <row r="92" spans="1:5" ht="20.100000000000001" customHeight="1">
      <c r="A92" s="36" t="s">
        <v>61</v>
      </c>
      <c r="B92" s="6"/>
      <c r="C92" s="37">
        <f>C90*C91</f>
        <v>30000</v>
      </c>
      <c r="D92" s="37">
        <f t="shared" ref="D92:E92" si="8">D90*D91</f>
        <v>2400</v>
      </c>
      <c r="E92" s="37">
        <f t="shared" si="8"/>
        <v>2500</v>
      </c>
    </row>
    <row r="93" spans="1:5" ht="20.100000000000001" customHeight="1">
      <c r="A93" s="28" t="s">
        <v>87</v>
      </c>
      <c r="C93" s="30" t="s">
        <v>67</v>
      </c>
      <c r="D93" s="30" t="s">
        <v>92</v>
      </c>
    </row>
    <row r="94" spans="1:5" ht="20.100000000000001" customHeight="1">
      <c r="A94" s="27" t="s">
        <v>36</v>
      </c>
      <c r="C94" s="2">
        <f t="shared" ref="C94:E96" si="9">+C51</f>
        <v>42760</v>
      </c>
      <c r="D94" s="2">
        <f t="shared" si="9"/>
        <v>42787</v>
      </c>
      <c r="E94" s="2">
        <f t="shared" si="9"/>
        <v>42797</v>
      </c>
    </row>
    <row r="95" spans="1:5" ht="20.100000000000001" customHeight="1">
      <c r="A95" s="803" t="s">
        <v>37</v>
      </c>
      <c r="B95" s="803"/>
      <c r="C95" s="2">
        <f t="shared" si="9"/>
        <v>42770</v>
      </c>
      <c r="D95" s="2">
        <f t="shared" si="9"/>
        <v>42801</v>
      </c>
      <c r="E95" s="2">
        <f t="shared" si="9"/>
        <v>42855</v>
      </c>
    </row>
    <row r="96" spans="1:5" ht="20.100000000000001" customHeight="1">
      <c r="A96" s="803" t="str">
        <f>+A53</f>
        <v xml:space="preserve">Challan No provided by HDFC Bank </v>
      </c>
      <c r="B96" s="803"/>
      <c r="C96" s="9" t="str">
        <f t="shared" si="9"/>
        <v>04002</v>
      </c>
      <c r="D96" s="9" t="str">
        <f t="shared" si="9"/>
        <v>07002</v>
      </c>
      <c r="E96" s="9" t="str">
        <f t="shared" si="9"/>
        <v>30002</v>
      </c>
    </row>
    <row r="97" spans="1:5" ht="20.100000000000001" customHeight="1">
      <c r="A97" s="5" t="str">
        <f>+A56</f>
        <v>Exam on 26-04-17</v>
      </c>
      <c r="E97" s="40" t="s">
        <v>69</v>
      </c>
    </row>
    <row r="99" spans="1:5" ht="20.100000000000001" customHeight="1">
      <c r="A99" s="83" t="s">
        <v>135</v>
      </c>
      <c r="C99" s="84"/>
    </row>
    <row r="100" spans="1:5" ht="20.100000000000001" customHeight="1">
      <c r="A100" s="83" t="s">
        <v>92</v>
      </c>
      <c r="B100" s="85" t="s">
        <v>136</v>
      </c>
    </row>
    <row r="101" spans="1:5" ht="20.100000000000001" customHeight="1">
      <c r="A101" s="83" t="s">
        <v>93</v>
      </c>
      <c r="B101" s="85" t="s">
        <v>137</v>
      </c>
    </row>
    <row r="102" spans="1:5" ht="20.100000000000001" customHeight="1">
      <c r="A102" s="83" t="s">
        <v>67</v>
      </c>
      <c r="B102" s="85" t="s">
        <v>138</v>
      </c>
    </row>
    <row r="103" spans="1:5" ht="20.100000000000001" customHeight="1">
      <c r="A103" s="83" t="s">
        <v>139</v>
      </c>
      <c r="B103" s="85" t="s">
        <v>140</v>
      </c>
    </row>
    <row r="104" spans="1:5" ht="20.100000000000001" customHeight="1">
      <c r="A104" s="83" t="s">
        <v>141</v>
      </c>
      <c r="B104" s="86" t="s">
        <v>144</v>
      </c>
    </row>
    <row r="105" spans="1:5" ht="20.100000000000001" customHeight="1">
      <c r="A105" s="83" t="s">
        <v>142</v>
      </c>
      <c r="B105" s="85" t="s">
        <v>143</v>
      </c>
    </row>
  </sheetData>
  <mergeCells count="12">
    <mergeCell ref="A96:B96"/>
    <mergeCell ref="A1:E1"/>
    <mergeCell ref="A2:E2"/>
    <mergeCell ref="A32:B32"/>
    <mergeCell ref="A33:B33"/>
    <mergeCell ref="A34:B34"/>
    <mergeCell ref="A35:B35"/>
    <mergeCell ref="A36:E36"/>
    <mergeCell ref="A37:B37"/>
    <mergeCell ref="A38:B38"/>
    <mergeCell ref="A39:B39"/>
    <mergeCell ref="A95:B95"/>
  </mergeCells>
  <pageMargins left="0.19685039370078741" right="0.19685039370078741" top="0.19685039370078741" bottom="0.19685039370078741" header="0" footer="0"/>
  <pageSetup paperSize="9" orientation="portrait" r:id="rId1"/>
  <rowBreaks count="2" manualBreakCount="2">
    <brk id="40" max="16383" man="1"/>
    <brk id="56"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5"/>
  <sheetViews>
    <sheetView showZeros="0" topLeftCell="A28" zoomScale="140" zoomScaleNormal="140" zoomScaleSheetLayoutView="150" workbookViewId="0">
      <selection activeCell="A3" sqref="A3"/>
    </sheetView>
  </sheetViews>
  <sheetFormatPr defaultRowHeight="20.100000000000001" customHeight="1"/>
  <cols>
    <col min="1" max="2" width="18.7109375" style="5" customWidth="1"/>
    <col min="3" max="5" width="20.7109375" style="5" customWidth="1"/>
    <col min="6" max="6" width="9.140625" style="5"/>
    <col min="7" max="7" width="13.28515625" style="5" customWidth="1"/>
    <col min="8" max="8" width="9.140625" style="5"/>
    <col min="9" max="9" width="9.28515625" style="5" customWidth="1"/>
    <col min="10" max="16384" width="9.140625" style="5"/>
  </cols>
  <sheetData>
    <row r="1" spans="1:7" ht="20.100000000000001" customHeight="1">
      <c r="A1" s="804" t="s">
        <v>96</v>
      </c>
      <c r="B1" s="804"/>
      <c r="C1" s="804"/>
      <c r="D1" s="804"/>
      <c r="E1" s="804"/>
    </row>
    <row r="2" spans="1:7" ht="30" customHeight="1">
      <c r="A2" s="805" t="s">
        <v>219</v>
      </c>
      <c r="B2" s="805"/>
      <c r="C2" s="805"/>
      <c r="D2" s="805"/>
      <c r="E2" s="805"/>
    </row>
    <row r="3" spans="1:7" ht="20.100000000000001" customHeight="1">
      <c r="A3" s="41" t="s">
        <v>18</v>
      </c>
      <c r="B3" s="42"/>
      <c r="C3" s="76" t="s">
        <v>175</v>
      </c>
      <c r="D3" s="77"/>
      <c r="E3" s="79"/>
    </row>
    <row r="4" spans="1:7" ht="20.100000000000001" customHeight="1">
      <c r="A4" s="43" t="s">
        <v>19</v>
      </c>
      <c r="B4" s="44"/>
      <c r="C4" s="54" t="s">
        <v>0</v>
      </c>
      <c r="D4" s="57"/>
      <c r="E4" s="44"/>
    </row>
    <row r="5" spans="1:7" ht="20.100000000000001" customHeight="1">
      <c r="A5" s="43" t="s">
        <v>72</v>
      </c>
      <c r="B5" s="44"/>
      <c r="C5" s="54" t="s">
        <v>14</v>
      </c>
      <c r="D5" s="57"/>
      <c r="E5" s="44"/>
    </row>
    <row r="6" spans="1:7" ht="20.100000000000001" customHeight="1">
      <c r="A6" s="43" t="s">
        <v>73</v>
      </c>
      <c r="B6" s="44"/>
      <c r="C6" s="54" t="s">
        <v>16</v>
      </c>
      <c r="D6" s="57"/>
      <c r="E6" s="44"/>
    </row>
    <row r="7" spans="1:7" ht="20.100000000000001" customHeight="1">
      <c r="A7" s="43" t="s">
        <v>74</v>
      </c>
      <c r="B7" s="44"/>
      <c r="C7" s="54" t="s">
        <v>17</v>
      </c>
      <c r="D7" s="57"/>
      <c r="E7" s="44"/>
    </row>
    <row r="8" spans="1:7" ht="20.100000000000001" customHeight="1">
      <c r="A8" s="43" t="s">
        <v>15</v>
      </c>
      <c r="B8" s="44"/>
      <c r="C8" s="54" t="s">
        <v>97</v>
      </c>
      <c r="D8" s="57"/>
      <c r="E8" s="44"/>
    </row>
    <row r="9" spans="1:7" ht="20.100000000000001" customHeight="1">
      <c r="A9" s="43" t="s">
        <v>75</v>
      </c>
      <c r="B9" s="44"/>
      <c r="C9" s="78" t="s">
        <v>176</v>
      </c>
      <c r="E9" s="44"/>
      <c r="G9" s="58"/>
    </row>
    <row r="10" spans="1:7" ht="20.100000000000001" customHeight="1">
      <c r="A10" s="43" t="s">
        <v>76</v>
      </c>
      <c r="B10" s="44"/>
      <c r="C10" s="54" t="s">
        <v>1</v>
      </c>
      <c r="D10" s="57"/>
      <c r="E10" s="44"/>
    </row>
    <row r="11" spans="1:7" ht="20.100000000000001" customHeight="1">
      <c r="A11" s="43" t="s">
        <v>2</v>
      </c>
      <c r="B11" s="44"/>
      <c r="C11" s="54">
        <v>9811116835</v>
      </c>
      <c r="D11" s="57"/>
      <c r="E11" s="44"/>
    </row>
    <row r="12" spans="1:7" ht="20.100000000000001" customHeight="1">
      <c r="A12" s="43" t="s">
        <v>71</v>
      </c>
      <c r="B12" s="44"/>
      <c r="C12" s="54" t="s">
        <v>104</v>
      </c>
      <c r="D12" s="57"/>
      <c r="E12" s="44"/>
    </row>
    <row r="13" spans="1:7" ht="20.100000000000001" customHeight="1">
      <c r="A13" s="43" t="s">
        <v>70</v>
      </c>
      <c r="B13" s="44"/>
      <c r="C13" s="54" t="s">
        <v>3</v>
      </c>
      <c r="D13" s="57"/>
      <c r="E13" s="44"/>
    </row>
    <row r="14" spans="1:7" ht="20.100000000000001" customHeight="1">
      <c r="A14" s="43" t="s">
        <v>4</v>
      </c>
      <c r="B14" s="44"/>
      <c r="C14" s="54" t="s">
        <v>5</v>
      </c>
      <c r="D14" s="57"/>
      <c r="E14" s="44"/>
    </row>
    <row r="15" spans="1:7" ht="20.100000000000001" customHeight="1">
      <c r="A15" s="43" t="s">
        <v>77</v>
      </c>
      <c r="B15" s="44"/>
      <c r="C15" s="54" t="s">
        <v>98</v>
      </c>
      <c r="D15" s="57"/>
      <c r="E15" s="44"/>
    </row>
    <row r="16" spans="1:7" ht="20.100000000000001" customHeight="1">
      <c r="A16" s="43" t="s">
        <v>78</v>
      </c>
      <c r="B16" s="44"/>
      <c r="C16" s="54" t="s">
        <v>116</v>
      </c>
      <c r="D16" s="57"/>
      <c r="E16" s="44"/>
    </row>
    <row r="17" spans="1:5" ht="20.100000000000001" customHeight="1">
      <c r="A17" s="43" t="s">
        <v>23</v>
      </c>
      <c r="B17" s="44"/>
      <c r="C17" s="54" t="s">
        <v>6</v>
      </c>
      <c r="D17" s="57"/>
      <c r="E17" s="44"/>
    </row>
    <row r="18" spans="1:5" ht="20.100000000000001" customHeight="1">
      <c r="A18" s="43" t="s">
        <v>79</v>
      </c>
      <c r="B18" s="44"/>
      <c r="C18" s="54" t="s">
        <v>119</v>
      </c>
      <c r="D18" s="57"/>
      <c r="E18" s="44"/>
    </row>
    <row r="19" spans="1:5" ht="20.100000000000001" customHeight="1">
      <c r="A19" s="43" t="s">
        <v>7</v>
      </c>
      <c r="B19" s="44"/>
      <c r="C19" s="54">
        <v>8447610144</v>
      </c>
      <c r="D19" s="57"/>
      <c r="E19" s="44"/>
    </row>
    <row r="20" spans="1:5" ht="20.100000000000001" customHeight="1">
      <c r="A20" s="43" t="s">
        <v>24</v>
      </c>
      <c r="B20" s="44"/>
      <c r="C20" s="54" t="s">
        <v>99</v>
      </c>
      <c r="D20" s="57"/>
      <c r="E20" s="44"/>
    </row>
    <row r="21" spans="1:5" ht="20.100000000000001" customHeight="1">
      <c r="A21" s="55" t="s">
        <v>80</v>
      </c>
      <c r="B21" s="56"/>
      <c r="C21" s="59" t="s">
        <v>115</v>
      </c>
      <c r="D21" s="60"/>
      <c r="E21" s="56"/>
    </row>
    <row r="22" spans="1:5" ht="20.100000000000001" customHeight="1">
      <c r="A22" s="65" t="s">
        <v>88</v>
      </c>
      <c r="B22" s="7"/>
    </row>
    <row r="23" spans="1:5" ht="20.100000000000001" customHeight="1">
      <c r="A23" s="41" t="s">
        <v>8</v>
      </c>
      <c r="B23" s="42"/>
      <c r="C23" s="45" t="str">
        <f>+C15</f>
        <v>Mohd Sajid</v>
      </c>
      <c r="D23" s="45" t="s">
        <v>179</v>
      </c>
      <c r="E23" s="45" t="s">
        <v>180</v>
      </c>
    </row>
    <row r="24" spans="1:5" ht="30" customHeight="1">
      <c r="A24" s="47" t="s">
        <v>9</v>
      </c>
      <c r="B24" s="48"/>
      <c r="C24" s="67" t="str">
        <f>+C18</f>
        <v>1125,  Street No. 39, Zafrabad, Delhi-110053</v>
      </c>
      <c r="D24" s="67" t="s">
        <v>105</v>
      </c>
      <c r="E24" s="67" t="s">
        <v>120</v>
      </c>
    </row>
    <row r="25" spans="1:5" ht="20.100000000000001" customHeight="1">
      <c r="A25" s="43" t="s">
        <v>10</v>
      </c>
      <c r="B25" s="44"/>
      <c r="C25" s="45" t="str">
        <f>+C16</f>
        <v>FSNPS1989K</v>
      </c>
      <c r="D25" s="45" t="s">
        <v>102</v>
      </c>
      <c r="E25" s="45" t="s">
        <v>181</v>
      </c>
    </row>
    <row r="26" spans="1:5" ht="20.100000000000001" customHeight="1">
      <c r="A26" s="49" t="s">
        <v>11</v>
      </c>
      <c r="B26" s="50"/>
      <c r="C26" s="45" t="s">
        <v>6</v>
      </c>
      <c r="D26" s="45" t="s">
        <v>12</v>
      </c>
      <c r="E26" s="45" t="s">
        <v>13</v>
      </c>
    </row>
    <row r="27" spans="1:5" ht="20.100000000000001" customHeight="1">
      <c r="A27" s="43" t="s">
        <v>27</v>
      </c>
      <c r="B27" s="44"/>
      <c r="C27" s="45" t="s">
        <v>5</v>
      </c>
      <c r="D27" s="45" t="s">
        <v>5</v>
      </c>
      <c r="E27" s="45" t="s">
        <v>5</v>
      </c>
    </row>
    <row r="28" spans="1:5" ht="22.5" customHeight="1">
      <c r="A28" s="51" t="s">
        <v>25</v>
      </c>
      <c r="B28" s="52"/>
      <c r="C28" s="46" t="s">
        <v>41</v>
      </c>
      <c r="D28" s="46" t="s">
        <v>41</v>
      </c>
      <c r="E28" s="46" t="s">
        <v>41</v>
      </c>
    </row>
    <row r="29" spans="1:5" ht="20.100000000000001" customHeight="1">
      <c r="A29" s="43" t="s">
        <v>28</v>
      </c>
      <c r="B29" s="44"/>
      <c r="C29" s="46">
        <v>32629</v>
      </c>
      <c r="D29" s="46">
        <v>28426</v>
      </c>
      <c r="E29" s="46">
        <v>31735</v>
      </c>
    </row>
    <row r="30" spans="1:5" ht="20.100000000000001" customHeight="1">
      <c r="A30" s="64" t="s">
        <v>86</v>
      </c>
      <c r="B30" s="50"/>
      <c r="C30" s="45"/>
      <c r="D30" s="45"/>
      <c r="E30" s="45"/>
    </row>
    <row r="31" spans="1:5" ht="21.75" customHeight="1">
      <c r="A31" s="43" t="s">
        <v>21</v>
      </c>
      <c r="B31" s="44"/>
      <c r="C31" s="69">
        <v>2448000</v>
      </c>
      <c r="D31" s="69">
        <v>1815000</v>
      </c>
      <c r="E31" s="69">
        <v>1241000</v>
      </c>
    </row>
    <row r="32" spans="1:5" ht="30" customHeight="1">
      <c r="A32" s="806" t="s">
        <v>30</v>
      </c>
      <c r="B32" s="807"/>
      <c r="C32" s="69">
        <v>315000</v>
      </c>
      <c r="D32" s="69">
        <v>175000</v>
      </c>
      <c r="E32" s="69">
        <v>-225000</v>
      </c>
    </row>
    <row r="33" spans="1:5" ht="20.100000000000001" customHeight="1">
      <c r="A33" s="808" t="s">
        <v>26</v>
      </c>
      <c r="B33" s="809"/>
      <c r="C33" s="69">
        <v>200000</v>
      </c>
      <c r="D33" s="69">
        <v>159000</v>
      </c>
      <c r="E33" s="69">
        <v>-150000</v>
      </c>
    </row>
    <row r="34" spans="1:5" ht="19.5" customHeight="1">
      <c r="A34" s="806" t="s">
        <v>22</v>
      </c>
      <c r="B34" s="807"/>
      <c r="C34" s="69">
        <v>258000</v>
      </c>
      <c r="D34" s="69">
        <v>190000</v>
      </c>
      <c r="E34" s="69">
        <v>210000</v>
      </c>
    </row>
    <row r="35" spans="1:5" ht="20.100000000000001" customHeight="1">
      <c r="A35" s="810" t="s">
        <v>31</v>
      </c>
      <c r="B35" s="811"/>
      <c r="C35" s="69">
        <v>125000</v>
      </c>
      <c r="D35" s="69">
        <v>85000</v>
      </c>
      <c r="E35" s="69">
        <v>57000</v>
      </c>
    </row>
    <row r="36" spans="1:5" ht="20.100000000000001" customHeight="1">
      <c r="A36" s="812" t="s">
        <v>90</v>
      </c>
      <c r="B36" s="812"/>
      <c r="C36" s="812"/>
      <c r="D36" s="812"/>
      <c r="E36" s="812"/>
    </row>
    <row r="37" spans="1:5" ht="20.100000000000001" customHeight="1">
      <c r="A37" s="813" t="s">
        <v>185</v>
      </c>
      <c r="B37" s="814"/>
      <c r="C37" s="73" t="s">
        <v>57</v>
      </c>
      <c r="D37" s="61" t="s">
        <v>29</v>
      </c>
      <c r="E37" s="42"/>
    </row>
    <row r="38" spans="1:5" ht="20.100000000000001" customHeight="1">
      <c r="A38" s="815" t="s">
        <v>131</v>
      </c>
      <c r="B38" s="816"/>
      <c r="C38" s="74" t="s">
        <v>57</v>
      </c>
      <c r="D38" s="62" t="s">
        <v>29</v>
      </c>
      <c r="E38" s="44"/>
    </row>
    <row r="39" spans="1:5" ht="20.100000000000001" customHeight="1">
      <c r="A39" s="817" t="s">
        <v>132</v>
      </c>
      <c r="B39" s="818"/>
      <c r="C39" s="75" t="s">
        <v>134</v>
      </c>
      <c r="D39" s="63" t="s">
        <v>29</v>
      </c>
      <c r="E39" s="56"/>
    </row>
    <row r="40" spans="1:5" ht="20.100000000000001" customHeight="1">
      <c r="E40" s="66" t="s">
        <v>91</v>
      </c>
    </row>
    <row r="41" spans="1:5" ht="20.100000000000001" customHeight="1">
      <c r="A41" s="65" t="s">
        <v>89</v>
      </c>
      <c r="B41" s="7"/>
    </row>
    <row r="42" spans="1:5" ht="20.100000000000001" customHeight="1">
      <c r="A42" s="49" t="s">
        <v>32</v>
      </c>
      <c r="B42" s="50"/>
      <c r="C42" s="45" t="s">
        <v>182</v>
      </c>
      <c r="D42" s="45" t="s">
        <v>183</v>
      </c>
      <c r="E42" s="45" t="str">
        <f>+C23</f>
        <v>Mohd Sajid</v>
      </c>
    </row>
    <row r="43" spans="1:5" ht="30" customHeight="1">
      <c r="A43" s="49" t="s">
        <v>81</v>
      </c>
      <c r="B43" s="50"/>
      <c r="C43" s="67" t="s">
        <v>121</v>
      </c>
      <c r="D43" s="67" t="s">
        <v>122</v>
      </c>
      <c r="E43" s="67" t="str">
        <f>+C24</f>
        <v>1125,  Street No. 39, Zafrabad, Delhi-110053</v>
      </c>
    </row>
    <row r="44" spans="1:5" ht="26.25" customHeight="1">
      <c r="A44" s="49"/>
      <c r="B44" s="50"/>
      <c r="C44" s="81" t="s">
        <v>117</v>
      </c>
      <c r="D44" s="82" t="s">
        <v>177</v>
      </c>
      <c r="E44" s="81"/>
    </row>
    <row r="45" spans="1:5" ht="20.100000000000001" customHeight="1">
      <c r="A45" s="49" t="s">
        <v>82</v>
      </c>
      <c r="B45" s="50"/>
      <c r="C45" s="80"/>
      <c r="D45" s="3" t="s">
        <v>184</v>
      </c>
      <c r="E45" s="45" t="str">
        <f>+C25</f>
        <v>FSNPS1989K</v>
      </c>
    </row>
    <row r="46" spans="1:5" ht="20.100000000000001" customHeight="1">
      <c r="A46" s="49" t="s">
        <v>34</v>
      </c>
      <c r="B46" s="50"/>
      <c r="C46" s="45" t="s">
        <v>35</v>
      </c>
      <c r="D46" s="45" t="s">
        <v>109</v>
      </c>
      <c r="E46" s="45" t="s">
        <v>110</v>
      </c>
    </row>
    <row r="47" spans="1:5" ht="20.100000000000001" customHeight="1">
      <c r="A47" s="49" t="s">
        <v>85</v>
      </c>
      <c r="B47" s="50"/>
      <c r="C47" s="45" t="s">
        <v>62</v>
      </c>
      <c r="D47" s="45" t="s">
        <v>63</v>
      </c>
      <c r="E47" s="45" t="s">
        <v>64</v>
      </c>
    </row>
    <row r="48" spans="1:5" ht="20.100000000000001" customHeight="1">
      <c r="A48" s="49" t="s">
        <v>33</v>
      </c>
      <c r="B48" s="50"/>
      <c r="C48" s="45" t="s">
        <v>111</v>
      </c>
      <c r="D48" s="45" t="s">
        <v>38</v>
      </c>
      <c r="E48" s="45" t="s">
        <v>38</v>
      </c>
    </row>
    <row r="49" spans="1:5" ht="26.25" customHeight="1">
      <c r="A49" s="64" t="s">
        <v>86</v>
      </c>
      <c r="B49" s="50"/>
      <c r="C49" s="45"/>
      <c r="E49" s="45"/>
    </row>
    <row r="50" spans="1:5" ht="20.100000000000001" customHeight="1">
      <c r="A50" s="49" t="s">
        <v>66</v>
      </c>
      <c r="B50" s="50"/>
      <c r="C50" s="69">
        <v>325000</v>
      </c>
      <c r="D50" s="69">
        <v>200000</v>
      </c>
      <c r="E50" s="69">
        <v>50000</v>
      </c>
    </row>
    <row r="51" spans="1:5" ht="20.100000000000001" customHeight="1">
      <c r="A51" s="49" t="s">
        <v>39</v>
      </c>
      <c r="B51" s="50"/>
      <c r="C51" s="46">
        <v>42754</v>
      </c>
      <c r="D51" s="46">
        <v>42785</v>
      </c>
      <c r="E51" s="46">
        <v>42813</v>
      </c>
    </row>
    <row r="52" spans="1:5" ht="20.100000000000001" customHeight="1">
      <c r="A52" s="49" t="s">
        <v>125</v>
      </c>
      <c r="B52" s="50"/>
      <c r="C52" s="46">
        <v>42769</v>
      </c>
      <c r="D52" s="46">
        <v>42797</v>
      </c>
      <c r="E52" s="46">
        <v>42838</v>
      </c>
    </row>
    <row r="53" spans="1:5" ht="20.100000000000001" customHeight="1">
      <c r="A53" s="49" t="s">
        <v>126</v>
      </c>
      <c r="B53" s="50"/>
      <c r="C53" s="53" t="s">
        <v>114</v>
      </c>
      <c r="D53" s="53" t="s">
        <v>114</v>
      </c>
      <c r="E53" s="53" t="s">
        <v>178</v>
      </c>
    </row>
    <row r="54" spans="1:5" ht="20.100000000000001" customHeight="1">
      <c r="A54" s="126"/>
      <c r="B54" s="126"/>
      <c r="C54" s="9"/>
      <c r="D54" s="9"/>
      <c r="E54" s="8"/>
    </row>
    <row r="55" spans="1:5" ht="20.100000000000001" customHeight="1">
      <c r="A55" s="126"/>
      <c r="B55" s="126"/>
      <c r="C55" s="9"/>
      <c r="D55" s="9"/>
      <c r="E55" s="8"/>
    </row>
    <row r="56" spans="1:5" ht="20.100000000000001" customHeight="1">
      <c r="A56" s="5" t="s">
        <v>174</v>
      </c>
      <c r="E56" s="40" t="s">
        <v>69</v>
      </c>
    </row>
    <row r="57" spans="1:5" ht="15" customHeight="1">
      <c r="A57" s="91" t="s">
        <v>207</v>
      </c>
      <c r="B57" s="91"/>
      <c r="C57" s="3" t="str">
        <f>+C23</f>
        <v>Mohd Sajid</v>
      </c>
      <c r="D57" s="1" t="str">
        <f>+D23</f>
        <v>Prem Shyam</v>
      </c>
      <c r="E57" s="1" t="str">
        <f>+E23</f>
        <v xml:space="preserve">Mohan Pyare </v>
      </c>
    </row>
    <row r="58" spans="1:5" ht="20.100000000000001" customHeight="1">
      <c r="A58" s="13" t="s">
        <v>21</v>
      </c>
      <c r="B58" s="13"/>
      <c r="C58" s="14">
        <f>+C31</f>
        <v>2448000</v>
      </c>
      <c r="D58" s="14">
        <f>+D31</f>
        <v>1815000</v>
      </c>
      <c r="E58" s="14">
        <f>+E31</f>
        <v>1241000</v>
      </c>
    </row>
    <row r="59" spans="1:5" ht="20.100000000000001" customHeight="1">
      <c r="A59" s="17" t="s">
        <v>50</v>
      </c>
      <c r="B59" s="17"/>
      <c r="C59" s="68">
        <f>IF(C32&lt;-200000,-200000,C32)</f>
        <v>315000</v>
      </c>
      <c r="D59" s="68">
        <f>IF(D32&lt;-200000,-200000,D32)</f>
        <v>175000</v>
      </c>
      <c r="E59" s="68">
        <f>IF(E32&lt;-200000,-200000,E32)</f>
        <v>-200000</v>
      </c>
    </row>
    <row r="60" spans="1:5" ht="20.100000000000001" customHeight="1">
      <c r="A60" s="13" t="s">
        <v>51</v>
      </c>
      <c r="B60" s="13"/>
      <c r="C60" s="72">
        <f>IF(C33&lt;0,0, C33)</f>
        <v>200000</v>
      </c>
      <c r="D60" s="72">
        <f>IF(D33&lt;0,0, D33)</f>
        <v>159000</v>
      </c>
      <c r="E60" s="72">
        <f>IF(E33&lt;0,0, E33)</f>
        <v>0</v>
      </c>
    </row>
    <row r="61" spans="1:5" ht="20.100000000000001" customHeight="1">
      <c r="A61" s="13" t="s">
        <v>42</v>
      </c>
      <c r="B61" s="13"/>
      <c r="C61" s="14">
        <f>SUM(C58:C60)</f>
        <v>2963000</v>
      </c>
      <c r="D61" s="14">
        <f t="shared" ref="D61:E61" si="0">SUM(D58:D60)</f>
        <v>2149000</v>
      </c>
      <c r="E61" s="14">
        <f t="shared" si="0"/>
        <v>1041000</v>
      </c>
    </row>
    <row r="62" spans="1:5" ht="20.100000000000001" customHeight="1">
      <c r="A62" s="13" t="s">
        <v>52</v>
      </c>
      <c r="B62" s="13"/>
      <c r="C62" s="68">
        <f>IF(C34&gt;150000, 150000, C34)</f>
        <v>150000</v>
      </c>
      <c r="D62" s="68">
        <f>IF(D34&gt;150000, 150000, D34)</f>
        <v>150000</v>
      </c>
      <c r="E62" s="68">
        <f>IF(E34&gt;150000, 150000, E34)</f>
        <v>150000</v>
      </c>
    </row>
    <row r="63" spans="1:5" ht="20.100000000000001" customHeight="1">
      <c r="A63" s="13" t="s">
        <v>43</v>
      </c>
      <c r="B63" s="13"/>
      <c r="C63" s="14">
        <f>+C35</f>
        <v>125000</v>
      </c>
      <c r="D63" s="14">
        <f>+D35</f>
        <v>85000</v>
      </c>
      <c r="E63" s="14">
        <f>+E35</f>
        <v>57000</v>
      </c>
    </row>
    <row r="64" spans="1:5" ht="20.100000000000001" customHeight="1" thickBot="1">
      <c r="A64" s="19" t="s">
        <v>44</v>
      </c>
      <c r="B64" s="19"/>
      <c r="C64" s="15">
        <f>C61-C62-C63</f>
        <v>2688000</v>
      </c>
      <c r="D64" s="15">
        <f t="shared" ref="D64:E64" si="1">D61-D62-D63</f>
        <v>1914000</v>
      </c>
      <c r="E64" s="15">
        <f t="shared" si="1"/>
        <v>834000</v>
      </c>
    </row>
    <row r="65" spans="1:8" ht="20.100000000000001" customHeight="1" thickTop="1">
      <c r="A65" s="13" t="s">
        <v>45</v>
      </c>
      <c r="B65" s="25"/>
      <c r="C65" s="16">
        <f>ROUND(IF(C64&gt;1000000,(((C64-1000000)*0.3)+125000),IF(C64&gt;500000,(((C64-500000)*0.2)+25000),IF(C64&gt;250000,((C64-250000)*0.1),0))),0)</f>
        <v>631400</v>
      </c>
      <c r="D65" s="16">
        <f t="shared" ref="D65" si="2">ROUND(IF(D64&gt;1000000,(((D64-1000000)*0.3)+125000),IF(D64&gt;500000,(((D64-500000)*0.2)+25000),IF(D64&gt;250000,((D64-250000)*0.1),0))),0)</f>
        <v>399200</v>
      </c>
      <c r="E65" s="16">
        <f>ROUND(IF(E64&gt;1000000,(((E64-1000000)*0.3)+125000),IF(E64&gt;500000,(((E64-500000)*0.2)+25000),IF(E64&gt;250000,((E64-250000)*0.1),0))),0)</f>
        <v>91800</v>
      </c>
    </row>
    <row r="66" spans="1:8" ht="20.100000000000001" customHeight="1">
      <c r="A66" s="10" t="s">
        <v>53</v>
      </c>
      <c r="B66" s="10"/>
      <c r="C66" s="12"/>
      <c r="D66" s="12"/>
      <c r="E66" s="12"/>
    </row>
    <row r="67" spans="1:8" ht="20.100000000000001" customHeight="1">
      <c r="A67" s="10" t="s">
        <v>54</v>
      </c>
      <c r="B67" s="10"/>
      <c r="C67" s="12"/>
      <c r="D67" s="12"/>
      <c r="E67" s="12"/>
    </row>
    <row r="68" spans="1:8" ht="18.75" customHeight="1">
      <c r="A68" s="13" t="s">
        <v>46</v>
      </c>
      <c r="B68" s="13"/>
      <c r="C68" s="18">
        <f>ROUND((C65+C67+C66)*0.03,0)</f>
        <v>18942</v>
      </c>
      <c r="D68" s="18">
        <f>ROUND((D65+D67+D66)*0.03,0)</f>
        <v>11976</v>
      </c>
      <c r="E68" s="18">
        <f>ROUND((E65+E67+E66)*0.03,0)</f>
        <v>2754</v>
      </c>
    </row>
    <row r="69" spans="1:8" ht="20.100000000000001" customHeight="1">
      <c r="A69" s="20" t="s">
        <v>55</v>
      </c>
      <c r="B69" s="20"/>
      <c r="C69" s="21">
        <f>SUM(C65:C68)</f>
        <v>650342</v>
      </c>
      <c r="D69" s="21">
        <f t="shared" ref="D69:E69" si="3">SUM(D65:D68)</f>
        <v>411176</v>
      </c>
      <c r="E69" s="21">
        <f t="shared" si="3"/>
        <v>94554</v>
      </c>
    </row>
    <row r="70" spans="1:8" ht="20.100000000000001" customHeight="1">
      <c r="A70" s="35">
        <v>42766</v>
      </c>
      <c r="B70" s="11" t="s">
        <v>56</v>
      </c>
      <c r="C70" s="11" t="s">
        <v>47</v>
      </c>
      <c r="D70" s="11" t="s">
        <v>48</v>
      </c>
      <c r="E70" s="11" t="s">
        <v>49</v>
      </c>
      <c r="G70" s="11"/>
      <c r="H70" s="11"/>
    </row>
    <row r="71" spans="1:8" ht="20.100000000000001" customHeight="1">
      <c r="A71" s="33" t="str">
        <f>+C57</f>
        <v>Mohd Sajid</v>
      </c>
      <c r="B71" s="12">
        <f>ROUND(C64/3,0)</f>
        <v>896000</v>
      </c>
      <c r="C71" s="12">
        <f>ROUND(C65/3,0)</f>
        <v>210467</v>
      </c>
      <c r="D71" s="12">
        <f>ROUND(C68/3,0)</f>
        <v>6314</v>
      </c>
      <c r="E71" s="12">
        <f>C71+D71</f>
        <v>216781</v>
      </c>
    </row>
    <row r="72" spans="1:8" ht="20.100000000000001" customHeight="1">
      <c r="A72" s="33" t="str">
        <f>+D57</f>
        <v>Prem Shyam</v>
      </c>
      <c r="B72" s="12">
        <f>ROUND(D64/3,0)</f>
        <v>638000</v>
      </c>
      <c r="C72" s="12">
        <f>ROUND(D65/3,0)</f>
        <v>133067</v>
      </c>
      <c r="D72" s="12">
        <f>ROUND(D68/3,0)</f>
        <v>3992</v>
      </c>
      <c r="E72" s="12">
        <f>C72+D72</f>
        <v>137059</v>
      </c>
    </row>
    <row r="73" spans="1:8" ht="20.100000000000001" customHeight="1">
      <c r="A73" s="33" t="str">
        <f>+E57</f>
        <v xml:space="preserve">Mohan Pyare </v>
      </c>
      <c r="B73" s="12">
        <f>ROUND(E64/3,0)</f>
        <v>278000</v>
      </c>
      <c r="C73" s="12">
        <f>ROUND(E65/3,0)</f>
        <v>30600</v>
      </c>
      <c r="D73" s="12">
        <f>ROUND(E68/3,0)</f>
        <v>918</v>
      </c>
      <c r="E73" s="12">
        <f>C73+D73</f>
        <v>31518</v>
      </c>
    </row>
    <row r="74" spans="1:8" ht="24.95" customHeight="1" thickBot="1">
      <c r="A74" s="32" t="str">
        <f>+A37</f>
        <v>BSR 0510322 on 07/02/2017</v>
      </c>
      <c r="B74" s="22" t="str">
        <f>+C37</f>
        <v>Challan No. 07001</v>
      </c>
      <c r="C74" s="24">
        <f>SUM(C71:C73)</f>
        <v>374134</v>
      </c>
      <c r="D74" s="24">
        <f t="shared" ref="D74:E74" si="4">SUM(D71:D73)</f>
        <v>11224</v>
      </c>
      <c r="E74" s="24">
        <f t="shared" si="4"/>
        <v>385358</v>
      </c>
    </row>
    <row r="75" spans="1:8" ht="18" customHeight="1" thickTop="1">
      <c r="A75" s="35">
        <v>42794</v>
      </c>
      <c r="B75" s="11" t="s">
        <v>56</v>
      </c>
      <c r="C75" s="11" t="s">
        <v>47</v>
      </c>
      <c r="D75" s="11" t="s">
        <v>48</v>
      </c>
      <c r="E75" s="11" t="s">
        <v>49</v>
      </c>
    </row>
    <row r="76" spans="1:8" ht="20.100000000000001" customHeight="1">
      <c r="A76" s="33" t="str">
        <f>+A71</f>
        <v>Mohd Sajid</v>
      </c>
      <c r="B76" s="12">
        <f t="shared" ref="B76:E79" si="5">+B71</f>
        <v>896000</v>
      </c>
      <c r="C76" s="12">
        <f t="shared" si="5"/>
        <v>210467</v>
      </c>
      <c r="D76" s="12">
        <f t="shared" si="5"/>
        <v>6314</v>
      </c>
      <c r="E76" s="12">
        <f t="shared" si="5"/>
        <v>216781</v>
      </c>
    </row>
    <row r="77" spans="1:8" ht="20.100000000000001" customHeight="1">
      <c r="A77" s="33" t="str">
        <f t="shared" ref="A77:A78" si="6">+A72</f>
        <v>Prem Shyam</v>
      </c>
      <c r="B77" s="12">
        <f t="shared" si="5"/>
        <v>638000</v>
      </c>
      <c r="C77" s="12">
        <f t="shared" si="5"/>
        <v>133067</v>
      </c>
      <c r="D77" s="12">
        <f t="shared" si="5"/>
        <v>3992</v>
      </c>
      <c r="E77" s="12">
        <f t="shared" si="5"/>
        <v>137059</v>
      </c>
    </row>
    <row r="78" spans="1:8" ht="20.100000000000001" customHeight="1">
      <c r="A78" s="33" t="str">
        <f t="shared" si="6"/>
        <v xml:space="preserve">Mohan Pyare </v>
      </c>
      <c r="B78" s="12">
        <f t="shared" si="5"/>
        <v>278000</v>
      </c>
      <c r="C78" s="12">
        <f t="shared" si="5"/>
        <v>30600</v>
      </c>
      <c r="D78" s="12">
        <f t="shared" si="5"/>
        <v>918</v>
      </c>
      <c r="E78" s="12">
        <f t="shared" si="5"/>
        <v>31518</v>
      </c>
    </row>
    <row r="79" spans="1:8" ht="24.95" customHeight="1" thickBot="1">
      <c r="A79" s="34" t="str">
        <f>+A38</f>
        <v>BSR 0510322 on 07/03/2017</v>
      </c>
      <c r="B79" s="22" t="str">
        <f>+C38</f>
        <v>Challan No. 07001</v>
      </c>
      <c r="C79" s="24">
        <f>+C74</f>
        <v>374134</v>
      </c>
      <c r="D79" s="24">
        <f t="shared" si="5"/>
        <v>11224</v>
      </c>
      <c r="E79" s="24">
        <f t="shared" si="5"/>
        <v>385358</v>
      </c>
    </row>
    <row r="80" spans="1:8" ht="15" customHeight="1" thickTop="1">
      <c r="A80" s="35">
        <v>42825</v>
      </c>
      <c r="B80" s="11" t="s">
        <v>56</v>
      </c>
      <c r="C80" s="11" t="s">
        <v>47</v>
      </c>
      <c r="D80" s="11" t="s">
        <v>48</v>
      </c>
      <c r="E80" s="11" t="s">
        <v>49</v>
      </c>
    </row>
    <row r="81" spans="1:5" ht="20.100000000000001" customHeight="1">
      <c r="A81" s="33" t="str">
        <f>+A76</f>
        <v>Mohd Sajid</v>
      </c>
      <c r="B81" s="12">
        <f>+B76</f>
        <v>896000</v>
      </c>
      <c r="C81" s="12">
        <f>+C76</f>
        <v>210467</v>
      </c>
      <c r="D81" s="12">
        <f>+D76</f>
        <v>6314</v>
      </c>
      <c r="E81" s="12">
        <f>+E76</f>
        <v>216781</v>
      </c>
    </row>
    <row r="82" spans="1:5" ht="20.100000000000001" customHeight="1">
      <c r="A82" s="33" t="str">
        <f t="shared" ref="A82:E84" si="7">+A77</f>
        <v>Prem Shyam</v>
      </c>
      <c r="B82" s="12">
        <f t="shared" si="7"/>
        <v>638000</v>
      </c>
      <c r="C82" s="12">
        <f t="shared" si="7"/>
        <v>133067</v>
      </c>
      <c r="D82" s="12">
        <f t="shared" si="7"/>
        <v>3992</v>
      </c>
      <c r="E82" s="12">
        <f t="shared" si="7"/>
        <v>137059</v>
      </c>
    </row>
    <row r="83" spans="1:5" ht="20.100000000000001" customHeight="1">
      <c r="A83" s="33" t="str">
        <f t="shared" si="7"/>
        <v xml:space="preserve">Mohan Pyare </v>
      </c>
      <c r="B83" s="12">
        <f t="shared" si="7"/>
        <v>278000</v>
      </c>
      <c r="C83" s="12">
        <f t="shared" si="7"/>
        <v>30600</v>
      </c>
      <c r="D83" s="12">
        <f t="shared" si="7"/>
        <v>918</v>
      </c>
      <c r="E83" s="12">
        <f t="shared" si="7"/>
        <v>31518</v>
      </c>
    </row>
    <row r="84" spans="1:5" ht="24.95" customHeight="1" thickBot="1">
      <c r="A84" s="34" t="str">
        <f>+A39</f>
        <v>BSR 0510322 on 14/04/2017</v>
      </c>
      <c r="B84" s="22" t="str">
        <f>+C39</f>
        <v>Challan No. 14001</v>
      </c>
      <c r="C84" s="23">
        <f>+C79</f>
        <v>374134</v>
      </c>
      <c r="D84" s="23">
        <f t="shared" si="7"/>
        <v>11224</v>
      </c>
      <c r="E84" s="23">
        <f t="shared" si="7"/>
        <v>385358</v>
      </c>
    </row>
    <row r="85" spans="1:5" ht="20.100000000000001" customHeight="1" thickTop="1">
      <c r="A85" s="38" t="s">
        <v>83</v>
      </c>
      <c r="B85" s="39" t="s">
        <v>68</v>
      </c>
      <c r="C85" s="3" t="str">
        <f>+C42</f>
        <v>Kalia  Computers</v>
      </c>
      <c r="D85" s="3" t="str">
        <f>+D42</f>
        <v>Hari Ram</v>
      </c>
      <c r="E85" s="3" t="str">
        <f>+E42</f>
        <v>Mohd Sajid</v>
      </c>
    </row>
    <row r="86" spans="1:5" ht="20.100000000000001" customHeight="1">
      <c r="A86" s="26" t="s">
        <v>58</v>
      </c>
      <c r="C86" s="3" t="str">
        <f>+C46</f>
        <v xml:space="preserve">Works Contract </v>
      </c>
      <c r="D86" s="3" t="str">
        <f>+D46</f>
        <v xml:space="preserve">Consultancy </v>
      </c>
      <c r="E86" s="3" t="str">
        <f>+E46</f>
        <v xml:space="preserve">Interest on Deposits </v>
      </c>
    </row>
    <row r="87" spans="1:5" ht="16.5" customHeight="1">
      <c r="A87" s="26" t="s">
        <v>151</v>
      </c>
      <c r="C87" s="90">
        <f>+C45</f>
        <v>0</v>
      </c>
      <c r="D87" s="3" t="str">
        <f>+D45</f>
        <v xml:space="preserve"> AFEPR2017H</v>
      </c>
      <c r="E87" s="3" t="str">
        <f>+E45</f>
        <v>FSNPS1989K</v>
      </c>
    </row>
    <row r="88" spans="1:5" ht="25.5" customHeight="1">
      <c r="A88" s="26"/>
      <c r="C88" s="88" t="str">
        <f>+C44</f>
        <v xml:space="preserve">PAN not submitted </v>
      </c>
      <c r="D88" s="87" t="str">
        <f>+D44</f>
        <v>Form 13 Submitted  (TDS @ 7%)</v>
      </c>
      <c r="E88" s="89"/>
    </row>
    <row r="89" spans="1:5" ht="20.100000000000001" customHeight="1">
      <c r="A89" s="26" t="s">
        <v>59</v>
      </c>
      <c r="C89" s="3" t="str">
        <f>+C47</f>
        <v>194C</v>
      </c>
      <c r="D89" s="3" t="str">
        <f>+D47</f>
        <v>194J</v>
      </c>
      <c r="E89" s="3" t="str">
        <f>+E47</f>
        <v>194A</v>
      </c>
    </row>
    <row r="90" spans="1:5" ht="20.100000000000001" customHeight="1">
      <c r="A90" s="26" t="s">
        <v>65</v>
      </c>
      <c r="C90" s="4">
        <f>+C50</f>
        <v>325000</v>
      </c>
      <c r="D90" s="4">
        <f>+D50</f>
        <v>200000</v>
      </c>
      <c r="E90" s="4">
        <f>+E50</f>
        <v>50000</v>
      </c>
    </row>
    <row r="91" spans="1:5" ht="20.100000000000001" customHeight="1">
      <c r="A91" s="26" t="s">
        <v>60</v>
      </c>
      <c r="C91" s="29">
        <v>0.2</v>
      </c>
      <c r="D91" s="29">
        <v>7.0000000000000007E-2</v>
      </c>
      <c r="E91" s="29">
        <v>0.1</v>
      </c>
    </row>
    <row r="92" spans="1:5" ht="20.100000000000001" customHeight="1">
      <c r="A92" s="36" t="s">
        <v>61</v>
      </c>
      <c r="B92" s="6"/>
      <c r="C92" s="37">
        <f>C90*C91</f>
        <v>65000</v>
      </c>
      <c r="D92" s="37">
        <f t="shared" ref="D92:E92" si="8">D90*D91</f>
        <v>14000.000000000002</v>
      </c>
      <c r="E92" s="37">
        <f t="shared" si="8"/>
        <v>5000</v>
      </c>
    </row>
    <row r="93" spans="1:5" ht="18.75" customHeight="1">
      <c r="A93" s="28" t="s">
        <v>87</v>
      </c>
      <c r="C93" s="30" t="s">
        <v>67</v>
      </c>
      <c r="D93" s="30" t="s">
        <v>92</v>
      </c>
    </row>
    <row r="94" spans="1:5" ht="20.100000000000001" customHeight="1">
      <c r="A94" s="27" t="s">
        <v>36</v>
      </c>
      <c r="C94" s="2">
        <f>+C51</f>
        <v>42754</v>
      </c>
      <c r="D94" s="2">
        <f t="shared" ref="D94:E96" si="9">+D51</f>
        <v>42785</v>
      </c>
      <c r="E94" s="2">
        <f t="shared" si="9"/>
        <v>42813</v>
      </c>
    </row>
    <row r="95" spans="1:5" ht="20.100000000000001" customHeight="1">
      <c r="A95" s="803" t="s">
        <v>37</v>
      </c>
      <c r="B95" s="803"/>
      <c r="C95" s="2">
        <f>+C52</f>
        <v>42769</v>
      </c>
      <c r="D95" s="2">
        <f t="shared" si="9"/>
        <v>42797</v>
      </c>
      <c r="E95" s="2">
        <f t="shared" si="9"/>
        <v>42838</v>
      </c>
    </row>
    <row r="96" spans="1:5" ht="20.100000000000001" customHeight="1">
      <c r="A96" s="803" t="str">
        <f>+A53</f>
        <v xml:space="preserve">Challan No provided by HDFC Bank </v>
      </c>
      <c r="B96" s="803"/>
      <c r="C96" s="9" t="str">
        <f>+C53</f>
        <v>03002</v>
      </c>
      <c r="D96" s="9" t="str">
        <f>+D53</f>
        <v>03002</v>
      </c>
      <c r="E96" s="9" t="str">
        <f t="shared" si="9"/>
        <v>13002</v>
      </c>
    </row>
    <row r="97" spans="1:5" ht="14.25" customHeight="1">
      <c r="A97" s="5" t="str">
        <f>+A56</f>
        <v>Exam on 27-04-17</v>
      </c>
      <c r="E97" s="40" t="s">
        <v>69</v>
      </c>
    </row>
    <row r="99" spans="1:5" ht="20.100000000000001" customHeight="1">
      <c r="A99" s="83" t="s">
        <v>135</v>
      </c>
      <c r="C99" s="84"/>
    </row>
    <row r="100" spans="1:5" ht="20.100000000000001" customHeight="1">
      <c r="A100" s="83" t="s">
        <v>92</v>
      </c>
      <c r="B100" s="85" t="s">
        <v>136</v>
      </c>
    </row>
    <row r="101" spans="1:5" ht="20.100000000000001" customHeight="1">
      <c r="A101" s="83" t="s">
        <v>93</v>
      </c>
      <c r="B101" s="85" t="s">
        <v>137</v>
      </c>
    </row>
    <row r="102" spans="1:5" ht="20.100000000000001" customHeight="1">
      <c r="A102" s="83" t="s">
        <v>67</v>
      </c>
      <c r="B102" s="85" t="s">
        <v>138</v>
      </c>
    </row>
    <row r="103" spans="1:5" ht="20.100000000000001" customHeight="1">
      <c r="A103" s="83" t="s">
        <v>139</v>
      </c>
      <c r="B103" s="85" t="s">
        <v>140</v>
      </c>
    </row>
    <row r="104" spans="1:5" ht="20.100000000000001" customHeight="1">
      <c r="A104" s="83" t="s">
        <v>141</v>
      </c>
      <c r="B104" s="86" t="s">
        <v>144</v>
      </c>
    </row>
    <row r="105" spans="1:5" ht="20.100000000000001" customHeight="1">
      <c r="A105" s="83" t="s">
        <v>142</v>
      </c>
      <c r="B105" s="85" t="s">
        <v>143</v>
      </c>
    </row>
  </sheetData>
  <mergeCells count="12">
    <mergeCell ref="A96:B96"/>
    <mergeCell ref="A1:E1"/>
    <mergeCell ref="A2:E2"/>
    <mergeCell ref="A32:B32"/>
    <mergeCell ref="A33:B33"/>
    <mergeCell ref="A34:B34"/>
    <mergeCell ref="A35:B35"/>
    <mergeCell ref="A36:E36"/>
    <mergeCell ref="A37:B37"/>
    <mergeCell ref="A38:B38"/>
    <mergeCell ref="A39:B39"/>
    <mergeCell ref="A95:B95"/>
  </mergeCells>
  <pageMargins left="0.19685039370078741" right="0.19685039370078741" top="0.19685039370078741" bottom="0.19685039370078741" header="0" footer="0"/>
  <pageSetup paperSize="9" orientation="portrait" r:id="rId1"/>
  <rowBreaks count="2" manualBreakCount="2">
    <brk id="40" max="16383" man="1"/>
    <brk id="56" max="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4"/>
  <sheetViews>
    <sheetView workbookViewId="0">
      <selection activeCell="H18" sqref="H18"/>
    </sheetView>
  </sheetViews>
  <sheetFormatPr defaultRowHeight="24.95" customHeight="1"/>
  <cols>
    <col min="1" max="1" width="8.7109375" style="94" customWidth="1"/>
    <col min="2" max="2" width="25.7109375" style="93" customWidth="1"/>
    <col min="3" max="3" width="16.42578125" style="93" customWidth="1"/>
    <col min="4" max="4" width="23" style="93" customWidth="1"/>
    <col min="5" max="5" width="15.7109375" style="93" customWidth="1"/>
    <col min="6" max="16384" width="9.140625" style="93"/>
  </cols>
  <sheetData>
    <row r="1" spans="1:6" ht="18" customHeight="1">
      <c r="A1" s="826" t="s">
        <v>235</v>
      </c>
      <c r="B1" s="826"/>
      <c r="C1" s="826"/>
      <c r="D1" s="826"/>
      <c r="E1" s="826"/>
    </row>
    <row r="2" spans="1:6" ht="24.95" customHeight="1">
      <c r="A2" s="826" t="s">
        <v>221</v>
      </c>
      <c r="B2" s="826"/>
      <c r="C2" s="826"/>
      <c r="D2" s="826"/>
      <c r="E2" s="826"/>
    </row>
    <row r="3" spans="1:6" ht="20.25" customHeight="1">
      <c r="A3" s="114"/>
      <c r="B3" s="117" t="s">
        <v>212</v>
      </c>
      <c r="C3" s="827" t="s">
        <v>211</v>
      </c>
      <c r="D3" s="827"/>
      <c r="E3" s="118" t="s">
        <v>208</v>
      </c>
    </row>
    <row r="4" spans="1:6" ht="21" customHeight="1">
      <c r="A4" s="114" t="s">
        <v>209</v>
      </c>
      <c r="B4" s="116" t="s">
        <v>210</v>
      </c>
      <c r="C4" s="114"/>
      <c r="D4" s="114"/>
      <c r="E4" s="115"/>
    </row>
    <row r="5" spans="1:6" ht="24.95" customHeight="1">
      <c r="B5" s="109" t="s">
        <v>215</v>
      </c>
      <c r="C5" s="112"/>
      <c r="D5" s="214" t="s">
        <v>519</v>
      </c>
      <c r="E5" s="112"/>
    </row>
    <row r="6" spans="1:6" ht="24.95" customHeight="1">
      <c r="B6" s="110" t="s">
        <v>197</v>
      </c>
      <c r="C6" s="98"/>
      <c r="D6" s="110" t="s">
        <v>198</v>
      </c>
      <c r="E6" s="98"/>
    </row>
    <row r="7" spans="1:6" ht="24.95" customHeight="1">
      <c r="B7" s="110" t="s">
        <v>192</v>
      </c>
      <c r="C7" s="98"/>
      <c r="D7" s="110" t="s">
        <v>214</v>
      </c>
      <c r="E7" s="98"/>
    </row>
    <row r="8" spans="1:6" ht="22.5" customHeight="1">
      <c r="B8" s="111" t="s">
        <v>213</v>
      </c>
      <c r="C8" s="99"/>
      <c r="D8" s="111" t="s">
        <v>216</v>
      </c>
      <c r="E8" s="99"/>
    </row>
    <row r="9" spans="1:6" ht="37.5" customHeight="1">
      <c r="A9" s="113" t="s">
        <v>202</v>
      </c>
      <c r="B9" s="825" t="s">
        <v>234</v>
      </c>
      <c r="C9" s="825"/>
      <c r="D9" s="825"/>
      <c r="E9" s="825"/>
    </row>
    <row r="10" spans="1:6" ht="24.95" customHeight="1">
      <c r="A10" s="105" t="s">
        <v>190</v>
      </c>
      <c r="B10" s="100" t="s">
        <v>520</v>
      </c>
      <c r="E10" s="105" t="s">
        <v>203</v>
      </c>
    </row>
    <row r="11" spans="1:6" ht="23.1" customHeight="1">
      <c r="B11" s="96" t="s">
        <v>230</v>
      </c>
      <c r="C11" s="102"/>
      <c r="D11" s="103" t="s">
        <v>200</v>
      </c>
      <c r="F11" s="94">
        <v>5</v>
      </c>
    </row>
    <row r="12" spans="1:6" ht="23.1" customHeight="1">
      <c r="B12" s="96" t="s">
        <v>186</v>
      </c>
      <c r="C12" s="97"/>
      <c r="D12" s="107" t="s">
        <v>201</v>
      </c>
      <c r="F12" s="94">
        <v>3</v>
      </c>
    </row>
    <row r="13" spans="1:6" ht="23.1" customHeight="1">
      <c r="B13" s="96" t="s">
        <v>187</v>
      </c>
      <c r="C13" s="97"/>
      <c r="D13" s="107" t="s">
        <v>201</v>
      </c>
      <c r="F13" s="94">
        <v>3</v>
      </c>
    </row>
    <row r="14" spans="1:6" ht="23.1" customHeight="1">
      <c r="B14" s="96" t="s">
        <v>188</v>
      </c>
      <c r="C14" s="97"/>
      <c r="D14" s="107" t="s">
        <v>201</v>
      </c>
      <c r="F14" s="94">
        <v>5</v>
      </c>
    </row>
    <row r="15" spans="1:6" ht="23.1" customHeight="1">
      <c r="B15" s="96" t="s">
        <v>189</v>
      </c>
      <c r="C15" s="97"/>
      <c r="D15" s="107" t="s">
        <v>201</v>
      </c>
      <c r="F15" s="94">
        <v>3</v>
      </c>
    </row>
    <row r="16" spans="1:6" ht="23.1" customHeight="1">
      <c r="B16" s="96" t="s">
        <v>222</v>
      </c>
      <c r="C16" s="97"/>
      <c r="D16" s="107" t="s">
        <v>201</v>
      </c>
      <c r="F16" s="94">
        <v>3</v>
      </c>
    </row>
    <row r="17" spans="1:6" ht="23.1" customHeight="1">
      <c r="B17" s="96" t="s">
        <v>223</v>
      </c>
      <c r="C17" s="97"/>
      <c r="D17" s="107" t="s">
        <v>201</v>
      </c>
      <c r="F17" s="94">
        <v>3</v>
      </c>
    </row>
    <row r="18" spans="1:6" ht="23.1" customHeight="1">
      <c r="B18" s="96" t="s">
        <v>199</v>
      </c>
      <c r="C18" s="97"/>
      <c r="D18" s="103" t="s">
        <v>200</v>
      </c>
      <c r="F18" s="106">
        <f>SUM(F11:F17)</f>
        <v>25</v>
      </c>
    </row>
    <row r="19" spans="1:6" ht="24.95" customHeight="1">
      <c r="A19" s="105" t="s">
        <v>191</v>
      </c>
      <c r="B19" s="100" t="s">
        <v>521</v>
      </c>
      <c r="E19" s="105" t="s">
        <v>203</v>
      </c>
    </row>
    <row r="20" spans="1:6" ht="23.1" customHeight="1">
      <c r="B20" s="101" t="s">
        <v>228</v>
      </c>
      <c r="C20" s="97"/>
      <c r="D20" s="103" t="s">
        <v>196</v>
      </c>
      <c r="F20" s="94">
        <v>5</v>
      </c>
    </row>
    <row r="21" spans="1:6" ht="23.1" customHeight="1">
      <c r="B21" s="96" t="s">
        <v>224</v>
      </c>
      <c r="C21" s="97"/>
      <c r="D21" s="107" t="s">
        <v>201</v>
      </c>
      <c r="F21" s="94">
        <v>3</v>
      </c>
    </row>
    <row r="22" spans="1:6" ht="23.1" customHeight="1">
      <c r="B22" s="96" t="s">
        <v>225</v>
      </c>
      <c r="C22" s="97"/>
      <c r="D22" s="107" t="s">
        <v>201</v>
      </c>
      <c r="F22" s="94">
        <v>3</v>
      </c>
    </row>
    <row r="23" spans="1:6" ht="23.1" customHeight="1">
      <c r="B23" s="96" t="s">
        <v>226</v>
      </c>
      <c r="C23" s="97"/>
      <c r="D23" s="107" t="s">
        <v>201</v>
      </c>
      <c r="F23" s="94">
        <v>3</v>
      </c>
    </row>
    <row r="24" spans="1:6" ht="23.1" customHeight="1">
      <c r="B24" s="96" t="s">
        <v>227</v>
      </c>
      <c r="C24" s="97"/>
      <c r="D24" s="107" t="s">
        <v>201</v>
      </c>
      <c r="F24" s="94">
        <v>3</v>
      </c>
    </row>
    <row r="25" spans="1:6" ht="23.1" customHeight="1">
      <c r="B25" s="101" t="s">
        <v>229</v>
      </c>
      <c r="C25" s="102"/>
      <c r="D25" s="103" t="s">
        <v>196</v>
      </c>
      <c r="F25" s="94">
        <v>5</v>
      </c>
    </row>
    <row r="26" spans="1:6" ht="23.1" customHeight="1">
      <c r="B26" s="104" t="s">
        <v>193</v>
      </c>
      <c r="C26" s="97"/>
      <c r="D26" s="107" t="s">
        <v>201</v>
      </c>
      <c r="F26" s="94">
        <v>1</v>
      </c>
    </row>
    <row r="27" spans="1:6" ht="23.1" customHeight="1">
      <c r="B27" s="104" t="s">
        <v>194</v>
      </c>
      <c r="C27" s="97"/>
      <c r="D27" s="107" t="s">
        <v>201</v>
      </c>
      <c r="F27" s="94">
        <v>1</v>
      </c>
    </row>
    <row r="28" spans="1:6" ht="23.1" customHeight="1">
      <c r="B28" s="104" t="s">
        <v>195</v>
      </c>
      <c r="C28" s="97"/>
      <c r="D28" s="107" t="s">
        <v>201</v>
      </c>
      <c r="F28" s="94">
        <v>1</v>
      </c>
    </row>
    <row r="29" spans="1:6" ht="23.1" customHeight="1">
      <c r="A29" s="209"/>
      <c r="B29" s="217"/>
      <c r="C29" s="124"/>
      <c r="D29" s="218"/>
      <c r="E29" s="124"/>
      <c r="F29" s="106">
        <f>SUM(F20:F28)</f>
        <v>25</v>
      </c>
    </row>
    <row r="30" spans="1:6" ht="24.95" customHeight="1">
      <c r="A30" s="125" t="s">
        <v>261</v>
      </c>
      <c r="B30" s="216"/>
      <c r="C30" s="121"/>
      <c r="D30" s="121"/>
      <c r="E30" s="122"/>
    </row>
    <row r="31" spans="1:6" ht="33" customHeight="1">
      <c r="B31" s="119" t="s">
        <v>220</v>
      </c>
      <c r="C31" s="108"/>
      <c r="D31" s="95"/>
    </row>
    <row r="32" spans="1:6" ht="12.75" customHeight="1">
      <c r="B32" s="123"/>
      <c r="C32" s="124"/>
      <c r="D32" s="124"/>
    </row>
    <row r="33" spans="2:5" ht="24.75" customHeight="1">
      <c r="B33" s="828" t="s">
        <v>260</v>
      </c>
      <c r="C33" s="830" t="s">
        <v>84</v>
      </c>
      <c r="D33" s="828" t="s">
        <v>233</v>
      </c>
      <c r="E33" s="832"/>
    </row>
    <row r="34" spans="2:5" ht="30.75" customHeight="1">
      <c r="B34" s="829"/>
      <c r="C34" s="831"/>
      <c r="D34" s="829"/>
      <c r="E34" s="833"/>
    </row>
  </sheetData>
  <mergeCells count="8">
    <mergeCell ref="B9:E9"/>
    <mergeCell ref="A1:E1"/>
    <mergeCell ref="A2:E2"/>
    <mergeCell ref="C3:D3"/>
    <mergeCell ref="B33:B34"/>
    <mergeCell ref="C33:C34"/>
    <mergeCell ref="D33:D34"/>
    <mergeCell ref="E33:E34"/>
  </mergeCells>
  <pageMargins left="0.39370078740157483" right="0.39370078740157483" top="0.19685039370078741" bottom="0.3937007874015748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120" zoomScaleNormal="120" zoomScaleSheetLayoutView="150" workbookViewId="0">
      <selection activeCell="E9" sqref="E9"/>
    </sheetView>
  </sheetViews>
  <sheetFormatPr defaultRowHeight="20.100000000000001" customHeight="1"/>
  <cols>
    <col min="1" max="2" width="18.7109375" style="127" customWidth="1"/>
    <col min="3" max="5" width="20.7109375" style="127" customWidth="1"/>
    <col min="6" max="6" width="9.140625" style="127"/>
    <col min="7" max="7" width="33.42578125" style="127" customWidth="1"/>
    <col min="8" max="8" width="9.140625" style="127"/>
    <col min="9" max="9" width="9.28515625" style="127" customWidth="1"/>
    <col min="10" max="16384" width="9.140625" style="127"/>
  </cols>
  <sheetData>
    <row r="1" spans="1:7" ht="20.100000000000001" customHeight="1">
      <c r="A1" s="835" t="s">
        <v>355</v>
      </c>
      <c r="B1" s="835"/>
      <c r="C1" s="835"/>
      <c r="D1" s="835"/>
      <c r="E1" s="835"/>
    </row>
    <row r="2" spans="1:7" ht="27.75" customHeight="1">
      <c r="A2" s="836" t="s">
        <v>351</v>
      </c>
      <c r="B2" s="836"/>
      <c r="C2" s="836"/>
      <c r="D2" s="836"/>
      <c r="E2" s="836"/>
    </row>
    <row r="3" spans="1:7" ht="20.100000000000001" customHeight="1">
      <c r="A3" s="128" t="s">
        <v>18</v>
      </c>
      <c r="B3" s="79"/>
      <c r="C3" s="129" t="s">
        <v>240</v>
      </c>
      <c r="D3" s="130"/>
      <c r="E3" s="79"/>
      <c r="G3" s="203"/>
    </row>
    <row r="4" spans="1:7" ht="20.100000000000001" customHeight="1">
      <c r="A4" s="131" t="s">
        <v>19</v>
      </c>
      <c r="B4" s="132"/>
      <c r="C4" s="133" t="s">
        <v>0</v>
      </c>
      <c r="D4" s="134"/>
      <c r="E4" s="132"/>
      <c r="G4" s="203"/>
    </row>
    <row r="5" spans="1:7" ht="20.100000000000001" customHeight="1">
      <c r="A5" s="131" t="s">
        <v>72</v>
      </c>
      <c r="B5" s="132"/>
      <c r="C5" s="133" t="s">
        <v>328</v>
      </c>
      <c r="D5" s="134"/>
      <c r="E5" s="132"/>
      <c r="G5" s="203"/>
    </row>
    <row r="6" spans="1:7" ht="20.100000000000001" customHeight="1">
      <c r="A6" s="131" t="s">
        <v>73</v>
      </c>
      <c r="B6" s="132"/>
      <c r="C6" s="133" t="s">
        <v>16</v>
      </c>
      <c r="D6" s="134"/>
      <c r="E6" s="132"/>
      <c r="G6" s="203"/>
    </row>
    <row r="7" spans="1:7" ht="20.100000000000001" customHeight="1">
      <c r="A7" s="131" t="s">
        <v>74</v>
      </c>
      <c r="B7" s="132"/>
      <c r="C7" s="133" t="s">
        <v>17</v>
      </c>
      <c r="D7" s="134"/>
      <c r="E7" s="132"/>
      <c r="G7" s="203"/>
    </row>
    <row r="8" spans="1:7" ht="20.100000000000001" customHeight="1">
      <c r="A8" s="131" t="s">
        <v>15</v>
      </c>
      <c r="B8" s="132"/>
      <c r="C8" s="133" t="s">
        <v>97</v>
      </c>
      <c r="D8" s="134"/>
      <c r="E8" s="132"/>
    </row>
    <row r="9" spans="1:7" ht="20.100000000000001" customHeight="1">
      <c r="A9" s="131" t="s">
        <v>75</v>
      </c>
      <c r="B9" s="132"/>
      <c r="C9" s="133" t="s">
        <v>153</v>
      </c>
      <c r="E9" s="132"/>
    </row>
    <row r="10" spans="1:7" ht="20.100000000000001" customHeight="1">
      <c r="A10" s="131" t="s">
        <v>76</v>
      </c>
      <c r="B10" s="132"/>
      <c r="C10" s="133" t="s">
        <v>279</v>
      </c>
      <c r="D10" s="134"/>
      <c r="E10" s="132"/>
    </row>
    <row r="11" spans="1:7" ht="20.100000000000001" customHeight="1">
      <c r="A11" s="131" t="s">
        <v>2</v>
      </c>
      <c r="B11" s="132"/>
      <c r="C11" s="133">
        <v>9811116835</v>
      </c>
      <c r="D11" s="134"/>
      <c r="E11" s="132"/>
    </row>
    <row r="12" spans="1:7" ht="20.100000000000001" customHeight="1">
      <c r="A12" s="131" t="s">
        <v>71</v>
      </c>
      <c r="B12" s="132"/>
      <c r="C12" s="133" t="s">
        <v>329</v>
      </c>
      <c r="D12" s="134"/>
      <c r="E12" s="132"/>
    </row>
    <row r="13" spans="1:7" ht="20.100000000000001" customHeight="1">
      <c r="A13" s="131" t="s">
        <v>70</v>
      </c>
      <c r="B13" s="132"/>
      <c r="C13" s="133" t="s">
        <v>3</v>
      </c>
      <c r="D13" s="134"/>
      <c r="E13" s="132"/>
    </row>
    <row r="14" spans="1:7" ht="20.100000000000001" customHeight="1">
      <c r="A14" s="131" t="s">
        <v>4</v>
      </c>
      <c r="B14" s="132"/>
      <c r="C14" s="133" t="s">
        <v>5</v>
      </c>
      <c r="D14" s="134"/>
      <c r="E14" s="132"/>
      <c r="G14" s="203"/>
    </row>
    <row r="15" spans="1:7" ht="20.100000000000001" customHeight="1">
      <c r="A15" s="131" t="s">
        <v>77</v>
      </c>
      <c r="B15" s="132"/>
      <c r="C15" s="133" t="s">
        <v>330</v>
      </c>
      <c r="D15" s="134"/>
      <c r="E15" s="132"/>
      <c r="G15" s="203"/>
    </row>
    <row r="16" spans="1:7" ht="20.100000000000001" customHeight="1">
      <c r="A16" s="131" t="s">
        <v>78</v>
      </c>
      <c r="B16" s="132"/>
      <c r="C16" s="133" t="s">
        <v>241</v>
      </c>
      <c r="D16" s="134"/>
      <c r="E16" s="132"/>
      <c r="G16" s="203"/>
    </row>
    <row r="17" spans="1:7" ht="20.100000000000001" customHeight="1">
      <c r="A17" s="131" t="s">
        <v>23</v>
      </c>
      <c r="B17" s="132"/>
      <c r="C17" s="133" t="s">
        <v>6</v>
      </c>
      <c r="D17" s="134"/>
      <c r="E17" s="132"/>
      <c r="G17" s="204"/>
    </row>
    <row r="18" spans="1:7" ht="20.100000000000001" customHeight="1">
      <c r="A18" s="131" t="s">
        <v>79</v>
      </c>
      <c r="B18" s="132"/>
      <c r="C18" s="133" t="s">
        <v>331</v>
      </c>
      <c r="D18" s="134"/>
      <c r="E18" s="132"/>
      <c r="G18" s="203"/>
    </row>
    <row r="19" spans="1:7" ht="20.100000000000001" customHeight="1">
      <c r="A19" s="131" t="s">
        <v>7</v>
      </c>
      <c r="B19" s="132"/>
      <c r="C19" s="133">
        <v>9899444111</v>
      </c>
      <c r="D19" s="134"/>
      <c r="E19" s="132"/>
      <c r="G19" s="203"/>
    </row>
    <row r="20" spans="1:7" ht="20.100000000000001" customHeight="1">
      <c r="A20" s="131" t="s">
        <v>24</v>
      </c>
      <c r="B20" s="132"/>
      <c r="C20" s="133" t="s">
        <v>332</v>
      </c>
      <c r="D20" s="134"/>
      <c r="E20" s="132"/>
      <c r="G20" s="203"/>
    </row>
    <row r="21" spans="1:7" ht="20.100000000000001" customHeight="1">
      <c r="A21" s="135" t="s">
        <v>80</v>
      </c>
      <c r="B21" s="136"/>
      <c r="C21" s="137" t="s">
        <v>333</v>
      </c>
      <c r="D21" s="138"/>
      <c r="E21" s="136"/>
    </row>
    <row r="22" spans="1:7" ht="15.75" customHeight="1">
      <c r="A22" s="139" t="s">
        <v>88</v>
      </c>
      <c r="B22" s="139"/>
      <c r="G22" s="203"/>
    </row>
    <row r="23" spans="1:7" ht="20.100000000000001" customHeight="1">
      <c r="A23" s="128" t="s">
        <v>8</v>
      </c>
      <c r="B23" s="79"/>
      <c r="C23" s="71" t="str">
        <f>+C15</f>
        <v>Rishi Mahajan</v>
      </c>
      <c r="D23" s="71" t="s">
        <v>335</v>
      </c>
      <c r="E23" s="71" t="s">
        <v>243</v>
      </c>
      <c r="G23" s="203"/>
    </row>
    <row r="24" spans="1:7" ht="36" customHeight="1">
      <c r="A24" s="140" t="s">
        <v>9</v>
      </c>
      <c r="B24" s="141"/>
      <c r="C24" s="205" t="str">
        <f>+C18</f>
        <v>132, Samachar Apartments, Mayur Vihar-1, Delhi-110092</v>
      </c>
      <c r="D24" s="205" t="s">
        <v>242</v>
      </c>
      <c r="E24" s="205" t="s">
        <v>334</v>
      </c>
    </row>
    <row r="25" spans="1:7" ht="20.100000000000001" customHeight="1">
      <c r="A25" s="131" t="s">
        <v>10</v>
      </c>
      <c r="B25" s="132"/>
      <c r="C25" s="71" t="str">
        <f>+C16</f>
        <v>FSNPM1986K</v>
      </c>
      <c r="D25" s="71" t="s">
        <v>245</v>
      </c>
      <c r="E25" s="71" t="s">
        <v>244</v>
      </c>
    </row>
    <row r="26" spans="1:7" ht="20.100000000000001" customHeight="1">
      <c r="A26" s="143" t="s">
        <v>11</v>
      </c>
      <c r="B26" s="144"/>
      <c r="C26" s="71" t="s">
        <v>6</v>
      </c>
      <c r="D26" s="71" t="s">
        <v>336</v>
      </c>
      <c r="E26" s="71" t="s">
        <v>13</v>
      </c>
    </row>
    <row r="27" spans="1:7" ht="20.100000000000001" customHeight="1">
      <c r="A27" s="131" t="s">
        <v>27</v>
      </c>
      <c r="B27" s="132"/>
      <c r="C27" s="71" t="s">
        <v>5</v>
      </c>
      <c r="D27" s="71" t="s">
        <v>5</v>
      </c>
      <c r="E27" s="71" t="s">
        <v>5</v>
      </c>
    </row>
    <row r="28" spans="1:7" ht="22.5" customHeight="1">
      <c r="A28" s="145" t="s">
        <v>25</v>
      </c>
      <c r="B28" s="146"/>
      <c r="C28" s="147" t="s">
        <v>280</v>
      </c>
      <c r="D28" s="147" t="str">
        <f>+C28</f>
        <v>01/01/19 to 31/03/19</v>
      </c>
      <c r="E28" s="147" t="str">
        <f>+D28</f>
        <v>01/01/19 to 31/03/19</v>
      </c>
    </row>
    <row r="29" spans="1:7" ht="20.100000000000001" customHeight="1">
      <c r="A29" s="131" t="s">
        <v>28</v>
      </c>
      <c r="B29" s="132"/>
      <c r="C29" s="147">
        <v>31457</v>
      </c>
      <c r="D29" s="147">
        <v>29757</v>
      </c>
      <c r="E29" s="147">
        <v>27530</v>
      </c>
    </row>
    <row r="30" spans="1:7" ht="15.75" customHeight="1">
      <c r="A30" s="148" t="s">
        <v>86</v>
      </c>
      <c r="B30" s="144"/>
      <c r="C30" s="71"/>
      <c r="D30" s="71"/>
      <c r="E30" s="71"/>
    </row>
    <row r="31" spans="1:7" ht="21.75" customHeight="1">
      <c r="A31" s="131" t="s">
        <v>21</v>
      </c>
      <c r="B31" s="132"/>
      <c r="C31" s="149">
        <v>3452000</v>
      </c>
      <c r="D31" s="149">
        <v>1823000</v>
      </c>
      <c r="E31" s="149">
        <v>960000</v>
      </c>
    </row>
    <row r="32" spans="1:7" ht="30" customHeight="1">
      <c r="A32" s="837" t="s">
        <v>250</v>
      </c>
      <c r="B32" s="838"/>
      <c r="C32" s="149">
        <v>-225000</v>
      </c>
      <c r="D32" s="149">
        <v>-195000</v>
      </c>
      <c r="E32" s="71">
        <v>150000</v>
      </c>
    </row>
    <row r="33" spans="1:7" ht="20.100000000000001" customHeight="1">
      <c r="A33" s="839" t="s">
        <v>26</v>
      </c>
      <c r="B33" s="840"/>
      <c r="C33" s="149">
        <v>58000</v>
      </c>
      <c r="D33" s="149">
        <v>48000</v>
      </c>
      <c r="E33" s="149">
        <v>-20000</v>
      </c>
    </row>
    <row r="34" spans="1:7" ht="19.5" customHeight="1">
      <c r="A34" s="837" t="s">
        <v>22</v>
      </c>
      <c r="B34" s="838"/>
      <c r="C34" s="149">
        <v>190000</v>
      </c>
      <c r="D34" s="149">
        <v>180000</v>
      </c>
      <c r="E34" s="149">
        <v>105000</v>
      </c>
    </row>
    <row r="35" spans="1:7" ht="20.100000000000001" customHeight="1">
      <c r="A35" s="841" t="s">
        <v>337</v>
      </c>
      <c r="B35" s="842"/>
      <c r="C35" s="149">
        <v>50000</v>
      </c>
      <c r="D35" s="149">
        <v>42000</v>
      </c>
      <c r="E35" s="149">
        <v>40000</v>
      </c>
    </row>
    <row r="36" spans="1:7" ht="20.100000000000001" customHeight="1">
      <c r="A36" s="843" t="s">
        <v>90</v>
      </c>
      <c r="B36" s="843"/>
      <c r="C36" s="843"/>
      <c r="D36" s="843"/>
      <c r="E36" s="843"/>
    </row>
    <row r="37" spans="1:7" ht="20.100000000000001" customHeight="1">
      <c r="A37" s="844" t="s">
        <v>352</v>
      </c>
      <c r="B37" s="845"/>
      <c r="C37" s="150" t="s">
        <v>133</v>
      </c>
      <c r="D37" s="151" t="s">
        <v>29</v>
      </c>
      <c r="E37" s="79"/>
    </row>
    <row r="38" spans="1:7" ht="20.100000000000001" customHeight="1">
      <c r="A38" s="846" t="s">
        <v>353</v>
      </c>
      <c r="B38" s="847"/>
      <c r="C38" s="152" t="s">
        <v>57</v>
      </c>
      <c r="D38" s="153" t="s">
        <v>29</v>
      </c>
      <c r="E38" s="132"/>
      <c r="G38" s="203"/>
    </row>
    <row r="39" spans="1:7" ht="20.100000000000001" customHeight="1">
      <c r="A39" s="848" t="s">
        <v>354</v>
      </c>
      <c r="B39" s="849"/>
      <c r="C39" s="154" t="s">
        <v>146</v>
      </c>
      <c r="D39" s="155" t="s">
        <v>29</v>
      </c>
      <c r="E39" s="136"/>
      <c r="G39" s="203"/>
    </row>
    <row r="40" spans="1:7" ht="17.25" customHeight="1">
      <c r="E40" s="183" t="s">
        <v>91</v>
      </c>
      <c r="G40" s="203"/>
    </row>
    <row r="41" spans="1:7" ht="20.100000000000001" customHeight="1">
      <c r="A41" s="139" t="s">
        <v>89</v>
      </c>
      <c r="B41" s="139"/>
      <c r="G41" s="203"/>
    </row>
    <row r="42" spans="1:7" ht="35.25" customHeight="1">
      <c r="A42" s="143" t="s">
        <v>338</v>
      </c>
      <c r="B42" s="144"/>
      <c r="C42" s="71" t="s">
        <v>247</v>
      </c>
      <c r="D42" s="71" t="s">
        <v>248</v>
      </c>
      <c r="E42" s="71" t="str">
        <f>+C23</f>
        <v>Rishi Mahajan</v>
      </c>
      <c r="G42" s="203"/>
    </row>
    <row r="43" spans="1:7" ht="39.75" customHeight="1">
      <c r="A43" s="143" t="s">
        <v>81</v>
      </c>
      <c r="B43" s="144"/>
      <c r="C43" s="142" t="s">
        <v>246</v>
      </c>
      <c r="D43" s="142" t="s">
        <v>249</v>
      </c>
      <c r="E43" s="142" t="str">
        <f>+C24</f>
        <v>132, Samachar Apartments, Mayur Vihar-1, Delhi-110092</v>
      </c>
      <c r="G43" s="203"/>
    </row>
    <row r="44" spans="1:7" ht="20.100000000000001" customHeight="1">
      <c r="A44" s="143" t="s">
        <v>82</v>
      </c>
      <c r="B44" s="144"/>
      <c r="C44" s="71" t="s">
        <v>252</v>
      </c>
      <c r="D44" s="158" t="s">
        <v>118</v>
      </c>
      <c r="E44" s="71" t="str">
        <f>+C25</f>
        <v>FSNPM1986K</v>
      </c>
      <c r="G44" s="203"/>
    </row>
    <row r="45" spans="1:7" ht="20.100000000000001" customHeight="1">
      <c r="A45" s="143" t="s">
        <v>34</v>
      </c>
      <c r="B45" s="144"/>
      <c r="C45" s="71" t="s">
        <v>35</v>
      </c>
      <c r="D45" s="71" t="s">
        <v>109</v>
      </c>
      <c r="E45" s="71" t="s">
        <v>110</v>
      </c>
      <c r="G45" s="203"/>
    </row>
    <row r="46" spans="1:7" ht="20.100000000000001" customHeight="1">
      <c r="A46" s="143" t="s">
        <v>85</v>
      </c>
      <c r="B46" s="144"/>
      <c r="C46" s="71" t="s">
        <v>62</v>
      </c>
      <c r="D46" s="71" t="s">
        <v>63</v>
      </c>
      <c r="E46" s="71" t="s">
        <v>64</v>
      </c>
      <c r="G46" s="203"/>
    </row>
    <row r="47" spans="1:7" ht="20.100000000000001" customHeight="1">
      <c r="A47" s="143" t="s">
        <v>33</v>
      </c>
      <c r="B47" s="144"/>
      <c r="C47" s="71" t="s">
        <v>111</v>
      </c>
      <c r="D47" s="71" t="s">
        <v>38</v>
      </c>
      <c r="E47" s="71" t="s">
        <v>38</v>
      </c>
      <c r="G47" s="203"/>
    </row>
    <row r="48" spans="1:7" ht="26.25" customHeight="1">
      <c r="A48" s="148" t="s">
        <v>86</v>
      </c>
      <c r="B48" s="144"/>
      <c r="C48" s="71"/>
      <c r="E48" s="71"/>
      <c r="G48" s="203"/>
    </row>
    <row r="49" spans="1:7" ht="20.100000000000001" customHeight="1">
      <c r="A49" s="143" t="s">
        <v>66</v>
      </c>
      <c r="B49" s="144"/>
      <c r="C49" s="149">
        <v>150000</v>
      </c>
      <c r="D49" s="149">
        <v>80000</v>
      </c>
      <c r="E49" s="149">
        <v>25000</v>
      </c>
      <c r="G49" s="203"/>
    </row>
    <row r="50" spans="1:7" ht="20.100000000000001" customHeight="1">
      <c r="A50" s="143" t="s">
        <v>39</v>
      </c>
      <c r="B50" s="144"/>
      <c r="C50" s="147">
        <v>43490</v>
      </c>
      <c r="D50" s="147">
        <v>43517</v>
      </c>
      <c r="E50" s="147">
        <v>43527</v>
      </c>
      <c r="G50" s="203"/>
    </row>
    <row r="51" spans="1:7" ht="20.100000000000001" customHeight="1">
      <c r="A51" s="143" t="s">
        <v>125</v>
      </c>
      <c r="B51" s="144"/>
      <c r="C51" s="147">
        <v>43500</v>
      </c>
      <c r="D51" s="147">
        <v>43531</v>
      </c>
      <c r="E51" s="147">
        <v>43585</v>
      </c>
      <c r="G51" s="190"/>
    </row>
    <row r="52" spans="1:7" ht="20.100000000000001" customHeight="1">
      <c r="A52" s="143" t="s">
        <v>126</v>
      </c>
      <c r="B52" s="144"/>
      <c r="C52" s="159" t="s">
        <v>148</v>
      </c>
      <c r="D52" s="159" t="s">
        <v>40</v>
      </c>
      <c r="E52" s="159" t="s">
        <v>149</v>
      </c>
    </row>
    <row r="53" spans="1:7" ht="20.100000000000001" customHeight="1">
      <c r="A53" s="198"/>
      <c r="B53" s="198"/>
      <c r="C53" s="161"/>
      <c r="D53" s="161"/>
      <c r="E53" s="162"/>
    </row>
    <row r="54" spans="1:7" ht="20.100000000000001" customHeight="1">
      <c r="A54" s="198"/>
      <c r="B54" s="198"/>
      <c r="C54" s="161"/>
      <c r="D54" s="161"/>
      <c r="E54" s="162"/>
    </row>
    <row r="55" spans="1:7" s="206" customFormat="1" ht="20.100000000000001" customHeight="1">
      <c r="A55" s="206" t="s">
        <v>251</v>
      </c>
      <c r="E55" s="207" t="s">
        <v>69</v>
      </c>
    </row>
    <row r="56" spans="1:7" ht="15" customHeight="1">
      <c r="A56" s="139" t="s">
        <v>254</v>
      </c>
      <c r="B56" s="139"/>
      <c r="C56" s="164" t="str">
        <f>+C23</f>
        <v>Rishi Mahajan</v>
      </c>
      <c r="D56" s="164" t="str">
        <f>+D23</f>
        <v xml:space="preserve">Kesri Sood </v>
      </c>
      <c r="E56" s="164" t="str">
        <f>+E23</f>
        <v xml:space="preserve">Rajendra Kumar </v>
      </c>
    </row>
    <row r="57" spans="1:7" ht="20.100000000000001" customHeight="1">
      <c r="A57" s="184" t="s">
        <v>21</v>
      </c>
      <c r="B57" s="184"/>
      <c r="C57" s="68">
        <f>+C31</f>
        <v>3452000</v>
      </c>
      <c r="D57" s="68">
        <f>+D31</f>
        <v>1823000</v>
      </c>
      <c r="E57" s="68">
        <f>+E31</f>
        <v>960000</v>
      </c>
    </row>
    <row r="58" spans="1:7" ht="20.100000000000001" customHeight="1">
      <c r="A58" s="184" t="s">
        <v>236</v>
      </c>
      <c r="B58" s="184"/>
      <c r="C58" s="68">
        <f>IF(C32&lt;-200000,-200000,C32)</f>
        <v>-200000</v>
      </c>
      <c r="D58" s="68">
        <f>IF(D32&lt;-200000,-200000,D32)</f>
        <v>-195000</v>
      </c>
      <c r="E58" s="68">
        <f>IF(E32&lt;-200000,-200000,E32)</f>
        <v>150000</v>
      </c>
    </row>
    <row r="59" spans="1:7" ht="20.100000000000001" customHeight="1">
      <c r="A59" s="184" t="s">
        <v>237</v>
      </c>
      <c r="B59" s="184"/>
      <c r="C59" s="72">
        <f>IF(C33&lt;0,0, C33)</f>
        <v>58000</v>
      </c>
      <c r="D59" s="72">
        <f>IF(D33&lt;0,0, D33)</f>
        <v>48000</v>
      </c>
      <c r="E59" s="72">
        <f>IF(E33&lt;0,0, E33)</f>
        <v>0</v>
      </c>
    </row>
    <row r="60" spans="1:7" ht="20.100000000000001" customHeight="1">
      <c r="A60" s="184" t="s">
        <v>42</v>
      </c>
      <c r="B60" s="184"/>
      <c r="C60" s="68">
        <f>SUM(C57:C59)</f>
        <v>3310000</v>
      </c>
      <c r="D60" s="68">
        <f t="shared" ref="D60:E60" si="0">SUM(D57:D59)</f>
        <v>1676000</v>
      </c>
      <c r="E60" s="68">
        <f t="shared" si="0"/>
        <v>1110000</v>
      </c>
    </row>
    <row r="61" spans="1:7" ht="20.100000000000001" customHeight="1">
      <c r="A61" s="184" t="s">
        <v>238</v>
      </c>
      <c r="B61" s="184"/>
      <c r="C61" s="68">
        <f>IF(C34&gt;150000, 150000, C34)</f>
        <v>150000</v>
      </c>
      <c r="D61" s="68">
        <f>IF(D34&gt;150000, 150000, D34)</f>
        <v>150000</v>
      </c>
      <c r="E61" s="68">
        <f>IF(E34&gt;150000, 150000, E34)</f>
        <v>105000</v>
      </c>
    </row>
    <row r="62" spans="1:7" ht="20.100000000000001" customHeight="1">
      <c r="A62" s="184" t="s">
        <v>43</v>
      </c>
      <c r="B62" s="184"/>
      <c r="C62" s="68">
        <f>+C35</f>
        <v>50000</v>
      </c>
      <c r="D62" s="68">
        <f>+D35</f>
        <v>42000</v>
      </c>
      <c r="E62" s="68">
        <f>+E35</f>
        <v>40000</v>
      </c>
    </row>
    <row r="63" spans="1:7" ht="20.100000000000001" customHeight="1" thickBot="1">
      <c r="A63" s="185" t="s">
        <v>44</v>
      </c>
      <c r="B63" s="185"/>
      <c r="C63" s="165">
        <f>C60-C61-C62</f>
        <v>3110000</v>
      </c>
      <c r="D63" s="165">
        <f t="shared" ref="D63:E63" si="1">D60-D61-D62</f>
        <v>1484000</v>
      </c>
      <c r="E63" s="165">
        <f t="shared" si="1"/>
        <v>965000</v>
      </c>
    </row>
    <row r="64" spans="1:7" ht="20.100000000000001" customHeight="1" thickTop="1">
      <c r="A64" s="184" t="s">
        <v>45</v>
      </c>
      <c r="B64" s="186"/>
      <c r="C64" s="187">
        <f>ROUND(IF(C63&gt;1000000,(((C63-1000000)*0.3)+125000),IF(C63&gt;500000,(((C63-500000)*0.2)+25000),IF(C63&gt;250000,((C63-250000)*0.1),0))),0)</f>
        <v>758000</v>
      </c>
      <c r="D64" s="187">
        <f t="shared" ref="D64" si="2">ROUND(IF(D63&gt;1000000,(((D63-1000000)*0.3)+125000),IF(D63&gt;500000,(((D63-500000)*0.2)+25000),IF(D63&gt;250000,((D63-250000)*0.1),0))),0)</f>
        <v>270200</v>
      </c>
      <c r="E64" s="187">
        <f>ROUND(IF(E63&gt;1000000,(((E63-1000000)*0.3)+125000),IF(E63&gt;500000,(((E63-500000)*0.2)+25000),IF(E63&gt;250000,((E63-250000)*0.1),0))),0)</f>
        <v>118000</v>
      </c>
    </row>
    <row r="65" spans="1:8" ht="15" customHeight="1">
      <c r="A65" s="188" t="s">
        <v>53</v>
      </c>
      <c r="B65" s="188"/>
      <c r="C65" s="166"/>
      <c r="D65" s="166"/>
      <c r="E65" s="166"/>
    </row>
    <row r="66" spans="1:8" ht="15" customHeight="1">
      <c r="A66" s="188" t="s">
        <v>54</v>
      </c>
      <c r="B66" s="188"/>
      <c r="C66" s="166"/>
      <c r="D66" s="166"/>
      <c r="E66" s="166"/>
    </row>
    <row r="67" spans="1:8" ht="20.100000000000001" customHeight="1">
      <c r="A67" s="184" t="s">
        <v>46</v>
      </c>
      <c r="B67" s="184"/>
      <c r="C67" s="189">
        <f>ROUND((C64+C66+C65)*0.03,0)</f>
        <v>22740</v>
      </c>
      <c r="D67" s="189">
        <f>ROUND((D64+D66+D65)*0.03,0)</f>
        <v>8106</v>
      </c>
      <c r="E67" s="189">
        <f>ROUND((E64+E66+E65)*0.03,0)</f>
        <v>3540</v>
      </c>
    </row>
    <row r="68" spans="1:8" ht="20.100000000000001" customHeight="1">
      <c r="A68" s="167" t="s">
        <v>55</v>
      </c>
      <c r="B68" s="167"/>
      <c r="C68" s="168">
        <f>SUM(C64:C67)</f>
        <v>780740</v>
      </c>
      <c r="D68" s="168">
        <f t="shared" ref="D68:E68" si="3">SUM(D64:D67)</f>
        <v>278306</v>
      </c>
      <c r="E68" s="168">
        <f t="shared" si="3"/>
        <v>121540</v>
      </c>
    </row>
    <row r="69" spans="1:8" ht="20.100000000000001" customHeight="1">
      <c r="A69" s="169">
        <v>42766</v>
      </c>
      <c r="B69" s="190" t="s">
        <v>56</v>
      </c>
      <c r="C69" s="190" t="s">
        <v>47</v>
      </c>
      <c r="D69" s="190" t="s">
        <v>48</v>
      </c>
      <c r="E69" s="190" t="s">
        <v>49</v>
      </c>
      <c r="H69" s="190"/>
    </row>
    <row r="70" spans="1:8" ht="20.100000000000001" customHeight="1">
      <c r="A70" s="170" t="str">
        <f>+C56</f>
        <v>Rishi Mahajan</v>
      </c>
      <c r="B70" s="166">
        <f>ROUND(C63/3,0)</f>
        <v>1036667</v>
      </c>
      <c r="C70" s="166">
        <f>ROUND(C64/3,0)</f>
        <v>252667</v>
      </c>
      <c r="D70" s="166">
        <f>ROUND(C67/3,0)</f>
        <v>7580</v>
      </c>
      <c r="E70" s="166">
        <f>C70+D70</f>
        <v>260247</v>
      </c>
    </row>
    <row r="71" spans="1:8" ht="20.100000000000001" customHeight="1">
      <c r="A71" s="170" t="str">
        <f>+D56</f>
        <v xml:space="preserve">Kesri Sood </v>
      </c>
      <c r="B71" s="166">
        <f>ROUND(D63/3,0)</f>
        <v>494667</v>
      </c>
      <c r="C71" s="166">
        <f>ROUND(D64/3,0)</f>
        <v>90067</v>
      </c>
      <c r="D71" s="166">
        <f>ROUND(D67/3,0)</f>
        <v>2702</v>
      </c>
      <c r="E71" s="166">
        <f>C71+D71</f>
        <v>92769</v>
      </c>
    </row>
    <row r="72" spans="1:8" ht="20.100000000000001" customHeight="1">
      <c r="A72" s="170" t="str">
        <f>+E56</f>
        <v xml:space="preserve">Rajendra Kumar </v>
      </c>
      <c r="B72" s="166">
        <f>ROUND(E63/3,0)</f>
        <v>321667</v>
      </c>
      <c r="C72" s="166">
        <f>ROUND(E64/3,0)</f>
        <v>39333</v>
      </c>
      <c r="D72" s="166">
        <f>ROUND(E67/3,0)</f>
        <v>1180</v>
      </c>
      <c r="E72" s="166">
        <f>C72+D72</f>
        <v>40513</v>
      </c>
    </row>
    <row r="73" spans="1:8" ht="24.95" customHeight="1" thickBot="1">
      <c r="A73" s="171" t="str">
        <f>+A37</f>
        <v>BSR 0510322 on 03/02/2019</v>
      </c>
      <c r="B73" s="172" t="str">
        <f>+C37</f>
        <v>Challan No. 03001</v>
      </c>
      <c r="C73" s="173">
        <f>SUM(C70:C72)</f>
        <v>382067</v>
      </c>
      <c r="D73" s="173">
        <f t="shared" ref="D73:E73" si="4">SUM(D70:D72)</f>
        <v>11462</v>
      </c>
      <c r="E73" s="173">
        <f t="shared" si="4"/>
        <v>393529</v>
      </c>
    </row>
    <row r="74" spans="1:8" ht="20.100000000000001" customHeight="1" thickTop="1">
      <c r="A74" s="169">
        <v>42794</v>
      </c>
      <c r="B74" s="190" t="s">
        <v>56</v>
      </c>
      <c r="C74" s="190" t="s">
        <v>47</v>
      </c>
      <c r="D74" s="190" t="s">
        <v>48</v>
      </c>
      <c r="E74" s="190" t="s">
        <v>49</v>
      </c>
    </row>
    <row r="75" spans="1:8" ht="20.100000000000001" customHeight="1">
      <c r="A75" s="170" t="str">
        <f>+A70</f>
        <v>Rishi Mahajan</v>
      </c>
      <c r="B75" s="166">
        <f t="shared" ref="B75:E78" si="5">+B70</f>
        <v>1036667</v>
      </c>
      <c r="C75" s="166">
        <f t="shared" si="5"/>
        <v>252667</v>
      </c>
      <c r="D75" s="166">
        <f t="shared" si="5"/>
        <v>7580</v>
      </c>
      <c r="E75" s="166">
        <f t="shared" si="5"/>
        <v>260247</v>
      </c>
    </row>
    <row r="76" spans="1:8" ht="20.100000000000001" customHeight="1">
      <c r="A76" s="170" t="str">
        <f t="shared" ref="A76:A77" si="6">+A71</f>
        <v xml:space="preserve">Kesri Sood </v>
      </c>
      <c r="B76" s="166">
        <f t="shared" si="5"/>
        <v>494667</v>
      </c>
      <c r="C76" s="166">
        <f t="shared" si="5"/>
        <v>90067</v>
      </c>
      <c r="D76" s="166">
        <f t="shared" si="5"/>
        <v>2702</v>
      </c>
      <c r="E76" s="166">
        <f t="shared" si="5"/>
        <v>92769</v>
      </c>
    </row>
    <row r="77" spans="1:8" ht="20.100000000000001" customHeight="1">
      <c r="A77" s="170" t="str">
        <f t="shared" si="6"/>
        <v xml:space="preserve">Rajendra Kumar </v>
      </c>
      <c r="B77" s="166">
        <f t="shared" si="5"/>
        <v>321667</v>
      </c>
      <c r="C77" s="166">
        <f t="shared" si="5"/>
        <v>39333</v>
      </c>
      <c r="D77" s="166">
        <f t="shared" si="5"/>
        <v>1180</v>
      </c>
      <c r="E77" s="166">
        <f t="shared" si="5"/>
        <v>40513</v>
      </c>
    </row>
    <row r="78" spans="1:8" ht="24.95" customHeight="1" thickBot="1">
      <c r="A78" s="174" t="str">
        <f>+A38</f>
        <v>BSR 0510322 on 07/03/2019</v>
      </c>
      <c r="B78" s="172" t="str">
        <f>+C38</f>
        <v>Challan No. 07001</v>
      </c>
      <c r="C78" s="173">
        <f>+C73</f>
        <v>382067</v>
      </c>
      <c r="D78" s="173">
        <f t="shared" si="5"/>
        <v>11462</v>
      </c>
      <c r="E78" s="173">
        <f t="shared" si="5"/>
        <v>393529</v>
      </c>
    </row>
    <row r="79" spans="1:8" ht="20.100000000000001" customHeight="1" thickTop="1">
      <c r="A79" s="169">
        <v>42825</v>
      </c>
      <c r="B79" s="190" t="s">
        <v>56</v>
      </c>
      <c r="C79" s="190" t="s">
        <v>47</v>
      </c>
      <c r="D79" s="190" t="s">
        <v>48</v>
      </c>
      <c r="E79" s="190" t="s">
        <v>49</v>
      </c>
    </row>
    <row r="80" spans="1:8" ht="20.100000000000001" customHeight="1">
      <c r="A80" s="170" t="str">
        <f>+A75</f>
        <v>Rishi Mahajan</v>
      </c>
      <c r="B80" s="166">
        <f>+B75</f>
        <v>1036667</v>
      </c>
      <c r="C80" s="166">
        <f>+C75</f>
        <v>252667</v>
      </c>
      <c r="D80" s="166">
        <f>+D75</f>
        <v>7580</v>
      </c>
      <c r="E80" s="166">
        <f>+E75</f>
        <v>260247</v>
      </c>
    </row>
    <row r="81" spans="1:5" ht="20.100000000000001" customHeight="1">
      <c r="A81" s="170" t="str">
        <f t="shared" ref="A81:E83" si="7">+A76</f>
        <v xml:space="preserve">Kesri Sood </v>
      </c>
      <c r="B81" s="166">
        <f t="shared" si="7"/>
        <v>494667</v>
      </c>
      <c r="C81" s="166">
        <f t="shared" si="7"/>
        <v>90067</v>
      </c>
      <c r="D81" s="166">
        <f t="shared" si="7"/>
        <v>2702</v>
      </c>
      <c r="E81" s="166">
        <f t="shared" si="7"/>
        <v>92769</v>
      </c>
    </row>
    <row r="82" spans="1:5" ht="20.100000000000001" customHeight="1">
      <c r="A82" s="170" t="str">
        <f t="shared" si="7"/>
        <v xml:space="preserve">Rajendra Kumar </v>
      </c>
      <c r="B82" s="166">
        <f t="shared" si="7"/>
        <v>321667</v>
      </c>
      <c r="C82" s="166">
        <f t="shared" si="7"/>
        <v>39333</v>
      </c>
      <c r="D82" s="166">
        <f t="shared" si="7"/>
        <v>1180</v>
      </c>
      <c r="E82" s="166">
        <f t="shared" si="7"/>
        <v>40513</v>
      </c>
    </row>
    <row r="83" spans="1:5" ht="24.95" customHeight="1" thickBot="1">
      <c r="A83" s="174" t="str">
        <f>+A39</f>
        <v>BSR 0510322 on 11/04/2019</v>
      </c>
      <c r="B83" s="172" t="str">
        <f>+C39</f>
        <v>Challan No. 11001</v>
      </c>
      <c r="C83" s="175">
        <f>+C78</f>
        <v>382067</v>
      </c>
      <c r="D83" s="175">
        <f t="shared" si="7"/>
        <v>11462</v>
      </c>
      <c r="E83" s="175">
        <f t="shared" si="7"/>
        <v>393529</v>
      </c>
    </row>
    <row r="84" spans="1:5" ht="20.100000000000001" customHeight="1" thickTop="1">
      <c r="A84" s="191" t="s">
        <v>83</v>
      </c>
      <c r="B84" s="192" t="s">
        <v>68</v>
      </c>
      <c r="C84" s="158" t="str">
        <f>+C42</f>
        <v>Francis &amp; Co.</v>
      </c>
      <c r="D84" s="158" t="str">
        <f>+D42</f>
        <v xml:space="preserve">Sunita Kanodia </v>
      </c>
      <c r="E84" s="158" t="str">
        <f>+E42</f>
        <v>Rishi Mahajan</v>
      </c>
    </row>
    <row r="85" spans="1:5" ht="20.100000000000001" customHeight="1">
      <c r="A85" s="170" t="s">
        <v>58</v>
      </c>
      <c r="C85" s="158" t="str">
        <f>+C45</f>
        <v xml:space="preserve">Works Contract </v>
      </c>
      <c r="D85" s="158" t="str">
        <f>+D45</f>
        <v xml:space="preserve">Consultancy </v>
      </c>
      <c r="E85" s="158" t="str">
        <f>+E45</f>
        <v xml:space="preserve">Interest on Deposits </v>
      </c>
    </row>
    <row r="86" spans="1:5" ht="25.5" customHeight="1">
      <c r="A86" s="170" t="s">
        <v>150</v>
      </c>
      <c r="C86" s="176" t="str">
        <f>+C44</f>
        <v>AAGCF1975K</v>
      </c>
      <c r="D86" s="176" t="str">
        <f>+D44</f>
        <v xml:space="preserve"> AFEPS2017H</v>
      </c>
      <c r="E86" s="176" t="str">
        <f>+E44</f>
        <v>FSNPM1986K</v>
      </c>
    </row>
    <row r="87" spans="1:5" ht="20.100000000000001" customHeight="1">
      <c r="A87" s="170" t="s">
        <v>59</v>
      </c>
      <c r="C87" s="158" t="str">
        <f>+C46</f>
        <v>194C</v>
      </c>
      <c r="D87" s="158" t="str">
        <f>+D46</f>
        <v>194J</v>
      </c>
      <c r="E87" s="158" t="str">
        <f>+E46</f>
        <v>194A</v>
      </c>
    </row>
    <row r="88" spans="1:5" ht="20.100000000000001" customHeight="1">
      <c r="A88" s="170" t="s">
        <v>65</v>
      </c>
      <c r="C88" s="177">
        <f>+C49</f>
        <v>150000</v>
      </c>
      <c r="D88" s="177">
        <f>+D49</f>
        <v>80000</v>
      </c>
      <c r="E88" s="177">
        <f>+E49</f>
        <v>25000</v>
      </c>
    </row>
    <row r="89" spans="1:5" ht="20.100000000000001" customHeight="1">
      <c r="A89" s="170" t="s">
        <v>60</v>
      </c>
      <c r="C89" s="178">
        <v>0.02</v>
      </c>
      <c r="D89" s="178">
        <v>0.1</v>
      </c>
      <c r="E89" s="178">
        <v>0.1</v>
      </c>
    </row>
    <row r="90" spans="1:5" ht="20.100000000000001" customHeight="1">
      <c r="A90" s="191" t="s">
        <v>61</v>
      </c>
      <c r="B90" s="179"/>
      <c r="C90" s="180">
        <f>C88*C89</f>
        <v>3000</v>
      </c>
      <c r="D90" s="180">
        <f t="shared" ref="D90:E90" si="8">D88*D89</f>
        <v>8000</v>
      </c>
      <c r="E90" s="180">
        <f t="shared" si="8"/>
        <v>2500</v>
      </c>
    </row>
    <row r="91" spans="1:5" ht="20.100000000000001" customHeight="1">
      <c r="A91" s="193" t="s">
        <v>36</v>
      </c>
      <c r="C91" s="181">
        <f t="shared" ref="C91:E93" si="9">+C50</f>
        <v>43490</v>
      </c>
      <c r="D91" s="181">
        <f t="shared" si="9"/>
        <v>43517</v>
      </c>
      <c r="E91" s="181">
        <f t="shared" si="9"/>
        <v>43527</v>
      </c>
    </row>
    <row r="92" spans="1:5" ht="24.75" customHeight="1">
      <c r="A92" s="834" t="s">
        <v>253</v>
      </c>
      <c r="B92" s="834"/>
      <c r="C92" s="181">
        <f t="shared" si="9"/>
        <v>43500</v>
      </c>
      <c r="D92" s="181">
        <f t="shared" si="9"/>
        <v>43531</v>
      </c>
      <c r="E92" s="181">
        <f t="shared" si="9"/>
        <v>43585</v>
      </c>
    </row>
    <row r="93" spans="1:5" ht="20.100000000000001" customHeight="1">
      <c r="A93" s="834" t="str">
        <f>+A52</f>
        <v xml:space="preserve">Challan No provided by HDFC Bank </v>
      </c>
      <c r="B93" s="834"/>
      <c r="C93" s="161" t="str">
        <f t="shared" si="9"/>
        <v>04002</v>
      </c>
      <c r="D93" s="161" t="str">
        <f t="shared" si="9"/>
        <v>07002</v>
      </c>
      <c r="E93" s="161" t="str">
        <f t="shared" si="9"/>
        <v>30002</v>
      </c>
    </row>
    <row r="94" spans="1:5" ht="20.100000000000001" customHeight="1">
      <c r="A94" s="206" t="str">
        <f>+A55</f>
        <v>Exam on 11-05-17</v>
      </c>
      <c r="B94" s="206"/>
      <c r="C94" s="206"/>
      <c r="D94" s="206"/>
      <c r="E94" s="207" t="s">
        <v>69</v>
      </c>
    </row>
    <row r="96" spans="1:5" ht="20.100000000000001" customHeight="1">
      <c r="A96" s="194" t="s">
        <v>135</v>
      </c>
      <c r="C96" s="195"/>
    </row>
    <row r="97" spans="1:2" ht="20.100000000000001" customHeight="1">
      <c r="A97" s="194" t="s">
        <v>92</v>
      </c>
      <c r="B97" s="196" t="s">
        <v>136</v>
      </c>
    </row>
    <row r="98" spans="1:2" ht="20.100000000000001" customHeight="1">
      <c r="A98" s="194" t="s">
        <v>93</v>
      </c>
      <c r="B98" s="196" t="s">
        <v>137</v>
      </c>
    </row>
    <row r="99" spans="1:2" ht="20.100000000000001" customHeight="1">
      <c r="A99" s="194" t="s">
        <v>67</v>
      </c>
      <c r="B99" s="196" t="s">
        <v>138</v>
      </c>
    </row>
    <row r="100" spans="1:2" ht="20.100000000000001" customHeight="1">
      <c r="A100" s="194" t="s">
        <v>139</v>
      </c>
      <c r="B100" s="196" t="s">
        <v>140</v>
      </c>
    </row>
    <row r="101" spans="1:2" ht="20.100000000000001" customHeight="1">
      <c r="A101" s="194" t="s">
        <v>141</v>
      </c>
      <c r="B101" s="197" t="s">
        <v>144</v>
      </c>
    </row>
    <row r="102" spans="1:2" ht="20.100000000000001" customHeight="1">
      <c r="A102" s="194" t="s">
        <v>142</v>
      </c>
      <c r="B102" s="196" t="s">
        <v>143</v>
      </c>
    </row>
  </sheetData>
  <mergeCells count="12">
    <mergeCell ref="A93:B93"/>
    <mergeCell ref="A1:E1"/>
    <mergeCell ref="A2:E2"/>
    <mergeCell ref="A32:B32"/>
    <mergeCell ref="A33:B33"/>
    <mergeCell ref="A34:B34"/>
    <mergeCell ref="A35:B35"/>
    <mergeCell ref="A36:E36"/>
    <mergeCell ref="A37:B37"/>
    <mergeCell ref="A38:B38"/>
    <mergeCell ref="A39:B39"/>
    <mergeCell ref="A92:B92"/>
  </mergeCells>
  <pageMargins left="0.19685039370078741" right="0.19685039370078741" top="0.19685039370078741" bottom="0.19685039370078741" header="0" footer="0"/>
  <pageSetup paperSize="9" orientation="portrait" r:id="rId1"/>
  <rowBreaks count="2" manualBreakCount="2">
    <brk id="40" max="16383" man="1"/>
    <brk id="55"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4"/>
  <sheetViews>
    <sheetView showZeros="0" topLeftCell="B11" zoomScale="160" zoomScaleNormal="160" zoomScaleSheetLayoutView="150" workbookViewId="0">
      <selection activeCell="A70" sqref="A70:E70"/>
    </sheetView>
  </sheetViews>
  <sheetFormatPr defaultRowHeight="20.100000000000001" customHeight="1"/>
  <cols>
    <col min="1" max="1" width="18.7109375" style="127" customWidth="1"/>
    <col min="2" max="2" width="19.140625" style="127" customWidth="1"/>
    <col min="3" max="5" width="20.7109375" style="127" customWidth="1"/>
    <col min="6" max="6" width="9.140625" style="127"/>
    <col min="7" max="7" width="13.28515625" style="127" customWidth="1"/>
    <col min="8" max="8" width="9.140625" style="127"/>
    <col min="9" max="9" width="9.28515625" style="127" customWidth="1"/>
    <col min="10" max="16384" width="9.140625" style="127"/>
  </cols>
  <sheetData>
    <row r="1" spans="1:5" ht="20.100000000000001" customHeight="1">
      <c r="A1" s="850" t="s">
        <v>847</v>
      </c>
      <c r="B1" s="851"/>
      <c r="C1" s="851"/>
      <c r="D1" s="851"/>
      <c r="E1" s="852"/>
    </row>
    <row r="2" spans="1:5" ht="20.25" customHeight="1">
      <c r="A2" s="853" t="s">
        <v>594</v>
      </c>
      <c r="B2" s="854"/>
      <c r="C2" s="854"/>
      <c r="D2" s="854"/>
      <c r="E2" s="855"/>
    </row>
    <row r="3" spans="1:5" ht="18" customHeight="1">
      <c r="A3" s="502" t="s">
        <v>18</v>
      </c>
      <c r="B3" s="79"/>
      <c r="C3" s="129" t="s">
        <v>582</v>
      </c>
      <c r="D3" s="130"/>
      <c r="E3" s="488"/>
    </row>
    <row r="4" spans="1:5" ht="18" customHeight="1">
      <c r="A4" s="503" t="s">
        <v>19</v>
      </c>
      <c r="B4" s="132"/>
      <c r="C4" s="133" t="s">
        <v>0</v>
      </c>
      <c r="D4" s="134"/>
      <c r="E4" s="418"/>
    </row>
    <row r="5" spans="1:5" ht="18" customHeight="1">
      <c r="A5" s="503" t="s">
        <v>72</v>
      </c>
      <c r="B5" s="132"/>
      <c r="C5" s="133" t="s">
        <v>14</v>
      </c>
      <c r="D5" s="134"/>
      <c r="E5" s="418"/>
    </row>
    <row r="6" spans="1:5" ht="18" customHeight="1">
      <c r="A6" s="503" t="s">
        <v>73</v>
      </c>
      <c r="B6" s="132"/>
      <c r="C6" s="133" t="s">
        <v>16</v>
      </c>
      <c r="D6" s="134"/>
      <c r="E6" s="418"/>
    </row>
    <row r="7" spans="1:5" ht="18" customHeight="1">
      <c r="A7" s="503" t="s">
        <v>74</v>
      </c>
      <c r="B7" s="132"/>
      <c r="C7" s="133" t="s">
        <v>17</v>
      </c>
      <c r="D7" s="134"/>
      <c r="E7" s="418"/>
    </row>
    <row r="8" spans="1:5" ht="18" customHeight="1">
      <c r="A8" s="503" t="s">
        <v>75</v>
      </c>
      <c r="B8" s="132"/>
      <c r="C8" s="133" t="s">
        <v>585</v>
      </c>
      <c r="D8" s="134"/>
      <c r="E8" s="418"/>
    </row>
    <row r="9" spans="1:5" ht="18" customHeight="1">
      <c r="A9" s="503" t="s">
        <v>15</v>
      </c>
      <c r="B9" s="132"/>
      <c r="C9" s="133" t="s">
        <v>586</v>
      </c>
      <c r="D9" s="134"/>
      <c r="E9" s="418"/>
    </row>
    <row r="10" spans="1:5" ht="18" customHeight="1">
      <c r="A10" s="503" t="s">
        <v>587</v>
      </c>
      <c r="B10" s="132"/>
      <c r="C10" s="133" t="s">
        <v>588</v>
      </c>
      <c r="D10" s="134"/>
      <c r="E10" s="418"/>
    </row>
    <row r="11" spans="1:5" ht="18" customHeight="1">
      <c r="A11" s="503" t="s">
        <v>76</v>
      </c>
      <c r="B11" s="132"/>
      <c r="C11" s="133" t="s">
        <v>1</v>
      </c>
      <c r="D11" s="134"/>
      <c r="E11" s="418"/>
    </row>
    <row r="12" spans="1:5" ht="18" customHeight="1">
      <c r="A12" s="503" t="s">
        <v>2</v>
      </c>
      <c r="B12" s="132"/>
      <c r="C12" s="133">
        <v>9811116835</v>
      </c>
      <c r="D12" s="134"/>
      <c r="E12" s="418"/>
    </row>
    <row r="13" spans="1:5" ht="18" customHeight="1">
      <c r="A13" s="503" t="s">
        <v>4</v>
      </c>
      <c r="B13" s="132"/>
      <c r="C13" s="133" t="s">
        <v>5</v>
      </c>
      <c r="D13" s="134"/>
      <c r="E13" s="418"/>
    </row>
    <row r="14" spans="1:5" ht="18" customHeight="1">
      <c r="A14" s="503" t="s">
        <v>77</v>
      </c>
      <c r="B14" s="132"/>
      <c r="C14" s="133" t="s">
        <v>584</v>
      </c>
      <c r="D14" s="134"/>
      <c r="E14" s="418"/>
    </row>
    <row r="15" spans="1:5" ht="18" customHeight="1">
      <c r="A15" s="503" t="s">
        <v>78</v>
      </c>
      <c r="B15" s="132"/>
      <c r="C15" s="133" t="s">
        <v>583</v>
      </c>
      <c r="D15" s="134"/>
      <c r="E15" s="418"/>
    </row>
    <row r="16" spans="1:5" ht="18" customHeight="1">
      <c r="A16" s="503" t="s">
        <v>23</v>
      </c>
      <c r="B16" s="132"/>
      <c r="C16" s="133" t="s">
        <v>6</v>
      </c>
      <c r="D16" s="134"/>
      <c r="E16" s="418"/>
    </row>
    <row r="17" spans="1:5" ht="18" customHeight="1">
      <c r="A17" s="503" t="s">
        <v>79</v>
      </c>
      <c r="B17" s="132"/>
      <c r="C17" s="133" t="s">
        <v>14</v>
      </c>
      <c r="D17" s="134"/>
      <c r="E17" s="418"/>
    </row>
    <row r="18" spans="1:5" ht="18" customHeight="1">
      <c r="A18" s="503" t="s">
        <v>7</v>
      </c>
      <c r="B18" s="132"/>
      <c r="C18" s="133">
        <v>9899444111</v>
      </c>
      <c r="D18" s="134"/>
      <c r="E18" s="418"/>
    </row>
    <row r="19" spans="1:5" ht="18" customHeight="1">
      <c r="A19" s="503" t="s">
        <v>24</v>
      </c>
      <c r="B19" s="132"/>
      <c r="C19" s="133" t="s">
        <v>345</v>
      </c>
      <c r="D19" s="134"/>
      <c r="E19" s="418"/>
    </row>
    <row r="20" spans="1:5" ht="18" customHeight="1">
      <c r="A20" s="504" t="s">
        <v>80</v>
      </c>
      <c r="B20" s="136"/>
      <c r="C20" s="137" t="s">
        <v>115</v>
      </c>
      <c r="D20" s="138"/>
      <c r="E20" s="489"/>
    </row>
    <row r="21" spans="1:5" ht="20.100000000000001" customHeight="1">
      <c r="A21" s="505" t="s">
        <v>88</v>
      </c>
      <c r="B21" s="490"/>
      <c r="C21" s="134"/>
      <c r="D21" s="134"/>
      <c r="E21" s="418"/>
    </row>
    <row r="22" spans="1:5" ht="17.25" customHeight="1">
      <c r="A22" s="506" t="s">
        <v>8</v>
      </c>
      <c r="B22" s="317"/>
      <c r="C22" s="526" t="s">
        <v>552</v>
      </c>
      <c r="D22" s="526" t="s">
        <v>553</v>
      </c>
      <c r="E22" s="527" t="s">
        <v>579</v>
      </c>
    </row>
    <row r="23" spans="1:5" ht="18" customHeight="1">
      <c r="A23" s="503" t="s">
        <v>10</v>
      </c>
      <c r="B23" s="132"/>
      <c r="C23" s="71" t="s">
        <v>346</v>
      </c>
      <c r="D23" s="71" t="s">
        <v>580</v>
      </c>
      <c r="E23" s="491" t="s">
        <v>581</v>
      </c>
    </row>
    <row r="24" spans="1:5" ht="18" customHeight="1">
      <c r="A24" s="507" t="s">
        <v>356</v>
      </c>
      <c r="B24" s="144"/>
      <c r="C24" s="159" t="s">
        <v>357</v>
      </c>
      <c r="D24" s="159" t="s">
        <v>358</v>
      </c>
      <c r="E24" s="492" t="s">
        <v>359</v>
      </c>
    </row>
    <row r="25" spans="1:5" ht="18" customHeight="1">
      <c r="A25" s="503" t="s">
        <v>27</v>
      </c>
      <c r="B25" s="132"/>
      <c r="C25" s="71" t="s">
        <v>5</v>
      </c>
      <c r="D25" s="71" t="s">
        <v>5</v>
      </c>
      <c r="E25" s="491" t="s">
        <v>5</v>
      </c>
    </row>
    <row r="26" spans="1:5" ht="18" customHeight="1">
      <c r="A26" s="508" t="s">
        <v>25</v>
      </c>
      <c r="B26" s="146"/>
      <c r="C26" s="147" t="s">
        <v>524</v>
      </c>
      <c r="D26" s="147" t="str">
        <f>+C26</f>
        <v>01/04/19 to 31/03/20</v>
      </c>
      <c r="E26" s="493" t="str">
        <f>+D26</f>
        <v>01/04/19 to 31/03/20</v>
      </c>
    </row>
    <row r="27" spans="1:5" ht="18" customHeight="1">
      <c r="A27" s="503" t="s">
        <v>28</v>
      </c>
      <c r="B27" s="132"/>
      <c r="C27" s="147">
        <v>29567</v>
      </c>
      <c r="D27" s="147">
        <v>34163</v>
      </c>
      <c r="E27" s="493">
        <v>33065</v>
      </c>
    </row>
    <row r="28" spans="1:5" ht="16.5" customHeight="1">
      <c r="A28" s="509" t="s">
        <v>86</v>
      </c>
      <c r="B28" s="144"/>
      <c r="C28" s="71"/>
      <c r="D28" s="71"/>
      <c r="E28" s="491"/>
    </row>
    <row r="29" spans="1:5" ht="15" customHeight="1">
      <c r="A29" s="503" t="s">
        <v>318</v>
      </c>
      <c r="B29" s="510"/>
      <c r="C29" s="529">
        <f>D29+E29</f>
        <v>1440000</v>
      </c>
      <c r="D29" s="529">
        <v>960000</v>
      </c>
      <c r="E29" s="530">
        <v>480000</v>
      </c>
    </row>
    <row r="30" spans="1:5" ht="24.75" hidden="1" customHeight="1">
      <c r="A30" s="856" t="s">
        <v>319</v>
      </c>
      <c r="B30" s="857"/>
      <c r="C30" s="529">
        <v>0</v>
      </c>
      <c r="D30" s="529">
        <v>0</v>
      </c>
      <c r="E30" s="530"/>
    </row>
    <row r="31" spans="1:5" ht="18" hidden="1" customHeight="1">
      <c r="A31" s="858" t="s">
        <v>283</v>
      </c>
      <c r="B31" s="859"/>
      <c r="C31" s="529">
        <v>0</v>
      </c>
      <c r="D31" s="529">
        <v>0</v>
      </c>
      <c r="E31" s="530">
        <v>0</v>
      </c>
    </row>
    <row r="32" spans="1:5" ht="18" customHeight="1">
      <c r="A32" s="856" t="s">
        <v>595</v>
      </c>
      <c r="B32" s="857"/>
      <c r="C32" s="529">
        <v>260000</v>
      </c>
      <c r="D32" s="529">
        <v>150000</v>
      </c>
      <c r="E32" s="530">
        <v>120000</v>
      </c>
    </row>
    <row r="33" spans="1:5" ht="18" customHeight="1">
      <c r="A33" s="868"/>
      <c r="B33" s="842"/>
      <c r="C33" s="149"/>
      <c r="D33" s="149"/>
      <c r="E33" s="494"/>
    </row>
    <row r="34" spans="1:5" ht="18" customHeight="1">
      <c r="A34" s="869" t="s">
        <v>317</v>
      </c>
      <c r="B34" s="870"/>
      <c r="C34" s="870"/>
      <c r="D34" s="870"/>
      <c r="E34" s="871"/>
    </row>
    <row r="35" spans="1:5" ht="20.100000000000001" customHeight="1">
      <c r="A35" s="869" t="s">
        <v>90</v>
      </c>
      <c r="B35" s="870"/>
      <c r="C35" s="870"/>
      <c r="D35" s="870"/>
      <c r="E35" s="871"/>
    </row>
    <row r="36" spans="1:5" ht="20.100000000000001" customHeight="1">
      <c r="A36" s="872" t="s">
        <v>525</v>
      </c>
      <c r="B36" s="873"/>
      <c r="C36" s="511" t="s">
        <v>106</v>
      </c>
      <c r="D36" s="512" t="s">
        <v>596</v>
      </c>
      <c r="E36" s="513"/>
    </row>
    <row r="37" spans="1:5" ht="20.100000000000001" customHeight="1">
      <c r="A37" s="874" t="s">
        <v>526</v>
      </c>
      <c r="B37" s="875"/>
      <c r="C37" s="514" t="s">
        <v>349</v>
      </c>
      <c r="D37" s="515" t="s">
        <v>596</v>
      </c>
      <c r="E37" s="516"/>
    </row>
    <row r="38" spans="1:5" ht="20.100000000000001" customHeight="1">
      <c r="A38" s="866" t="s">
        <v>527</v>
      </c>
      <c r="B38" s="867"/>
      <c r="C38" s="517" t="s">
        <v>350</v>
      </c>
      <c r="D38" s="518" t="s">
        <v>596</v>
      </c>
      <c r="E38" s="519"/>
    </row>
    <row r="39" spans="1:5" ht="13.5" customHeight="1" thickBot="1">
      <c r="A39" s="860" t="s">
        <v>592</v>
      </c>
      <c r="B39" s="861"/>
      <c r="C39" s="861"/>
      <c r="D39" s="861"/>
      <c r="E39" s="862"/>
    </row>
    <row r="40" spans="1:5" ht="20.100000000000001" customHeight="1" thickBot="1">
      <c r="A40" s="320"/>
      <c r="B40" s="320"/>
      <c r="C40" s="161"/>
      <c r="D40" s="161"/>
      <c r="E40" s="162"/>
    </row>
    <row r="41" spans="1:5" ht="15" customHeight="1">
      <c r="A41" s="520" t="s">
        <v>528</v>
      </c>
      <c r="B41" s="495"/>
      <c r="C41" s="524" t="str">
        <f>+C22</f>
        <v>Sidharth Shukla</v>
      </c>
      <c r="D41" s="524" t="str">
        <f>+D22</f>
        <v>Asim Riaz</v>
      </c>
      <c r="E41" s="525" t="str">
        <f>+E22</f>
        <v xml:space="preserve">Paras Chhabra </v>
      </c>
    </row>
    <row r="42" spans="1:5" ht="20.100000000000001" customHeight="1">
      <c r="A42" s="496" t="s">
        <v>318</v>
      </c>
      <c r="B42" s="134"/>
      <c r="C42" s="531">
        <f>+C29</f>
        <v>1440000</v>
      </c>
      <c r="D42" s="531">
        <f>+D29</f>
        <v>960000</v>
      </c>
      <c r="E42" s="532">
        <f>+E29</f>
        <v>480000</v>
      </c>
    </row>
    <row r="43" spans="1:5" ht="20.100000000000001" customHeight="1">
      <c r="A43" s="497" t="s">
        <v>347</v>
      </c>
      <c r="B43" s="134"/>
      <c r="C43" s="533">
        <v>-50000</v>
      </c>
      <c r="D43" s="533">
        <f>+C43</f>
        <v>-50000</v>
      </c>
      <c r="E43" s="534">
        <f>+D43</f>
        <v>-50000</v>
      </c>
    </row>
    <row r="44" spans="1:5" ht="20.100000000000001" hidden="1" customHeight="1">
      <c r="A44" s="496" t="s">
        <v>320</v>
      </c>
      <c r="B44" s="184"/>
      <c r="C44" s="531">
        <f>IF(C30&lt;-200000,-200000,C30)</f>
        <v>0</v>
      </c>
      <c r="D44" s="531">
        <f>IF(D30&lt;-200000,-200000,D30)</f>
        <v>0</v>
      </c>
      <c r="E44" s="532">
        <f>IF(E30&lt;-200000,-200000,E30)</f>
        <v>0</v>
      </c>
    </row>
    <row r="45" spans="1:5" ht="20.100000000000001" hidden="1" customHeight="1">
      <c r="A45" s="496" t="s">
        <v>284</v>
      </c>
      <c r="B45" s="184"/>
      <c r="C45" s="533">
        <f>IF(C31&lt;0,0, C31)</f>
        <v>0</v>
      </c>
      <c r="D45" s="533">
        <f>IF(D31&lt;0,0, D31)</f>
        <v>0</v>
      </c>
      <c r="E45" s="534">
        <f>IF(E31&lt;0,0, E31)</f>
        <v>0</v>
      </c>
    </row>
    <row r="46" spans="1:5" ht="20.100000000000001" customHeight="1">
      <c r="A46" s="496" t="s">
        <v>42</v>
      </c>
      <c r="B46" s="184"/>
      <c r="C46" s="531">
        <f>SUM(C42:C45)</f>
        <v>1390000</v>
      </c>
      <c r="D46" s="531">
        <f t="shared" ref="D46:E46" si="0">SUM(D42:D45)</f>
        <v>910000</v>
      </c>
      <c r="E46" s="532">
        <f t="shared" si="0"/>
        <v>430000</v>
      </c>
    </row>
    <row r="47" spans="1:5" ht="20.100000000000001" customHeight="1">
      <c r="A47" s="496" t="s">
        <v>282</v>
      </c>
      <c r="B47" s="184"/>
      <c r="C47" s="531">
        <f>IF(C32&gt;150000, 150000, C32)*-1</f>
        <v>-150000</v>
      </c>
      <c r="D47" s="531">
        <f>IF(D32&gt;150000, 150000, D32)*-1</f>
        <v>-150000</v>
      </c>
      <c r="E47" s="532">
        <f>IF(E32&gt;150000, 150000, E32)*-1</f>
        <v>-120000</v>
      </c>
    </row>
    <row r="48" spans="1:5" ht="20.100000000000001" customHeight="1">
      <c r="A48" s="496"/>
      <c r="B48" s="184"/>
      <c r="C48" s="531">
        <f>+C33*-1</f>
        <v>0</v>
      </c>
      <c r="D48" s="531">
        <f>+D33*-1</f>
        <v>0</v>
      </c>
      <c r="E48" s="532">
        <f>+E33</f>
        <v>0</v>
      </c>
    </row>
    <row r="49" spans="1:8" ht="20.100000000000001" customHeight="1" thickBot="1">
      <c r="A49" s="498" t="s">
        <v>44</v>
      </c>
      <c r="B49" s="185"/>
      <c r="C49" s="535">
        <f>C46+C47+C48</f>
        <v>1240000</v>
      </c>
      <c r="D49" s="535">
        <f t="shared" ref="D49:E49" si="1">D46+D47+D48</f>
        <v>760000</v>
      </c>
      <c r="E49" s="536">
        <f t="shared" si="1"/>
        <v>310000</v>
      </c>
    </row>
    <row r="50" spans="1:8" ht="20.100000000000001" customHeight="1" thickTop="1">
      <c r="A50" s="496" t="s">
        <v>45</v>
      </c>
      <c r="B50" s="186"/>
      <c r="C50" s="537">
        <f>ROUND(IF(C49&gt;1000000,(((C49-1000000)*0.3)+112500),IF(C49&gt;500000,(((C49-500000)*0.2)+12500),IF(C49&gt;250000,((C49-250000)*0.05),0))),0)</f>
        <v>184500</v>
      </c>
      <c r="D50" s="537">
        <f>ROUND(IF(D49&gt;1000000,(((D49-1000000)*0.3)+112500),IF(D49&gt;500000,(((D49-500000)*0.2)+12500),IF(D49&gt;250000,((D49-250000)*0.05),0))),0)</f>
        <v>64500</v>
      </c>
      <c r="E50" s="538">
        <f>ROUND(IF(E49&gt;1000000,(((E49-1000000)*0.3)+112500),IF(E49&gt;500000,(((E49-500000)*0.2)+12500),IF(E49&gt;250000,((E49-250000)*0.05),0))),0)</f>
        <v>3000</v>
      </c>
    </row>
    <row r="51" spans="1:8" ht="15.75" customHeight="1">
      <c r="A51" s="528" t="s">
        <v>597</v>
      </c>
      <c r="B51" s="188"/>
      <c r="C51" s="539"/>
      <c r="D51" s="531"/>
      <c r="E51" s="540">
        <f>IF(F49&gt;500000,0,IF(E50&gt;12500,12500,E50))*-1</f>
        <v>-3000</v>
      </c>
    </row>
    <row r="52" spans="1:8" ht="15" customHeight="1">
      <c r="A52" s="499" t="s">
        <v>530</v>
      </c>
      <c r="B52" s="188"/>
      <c r="C52" s="539"/>
      <c r="D52" s="531"/>
      <c r="E52" s="532"/>
    </row>
    <row r="53" spans="1:8" ht="20.100000000000001" customHeight="1">
      <c r="A53" s="496" t="s">
        <v>593</v>
      </c>
      <c r="B53" s="184"/>
      <c r="C53" s="541">
        <f>ROUND((C50+C52+C51)*0.04,0)</f>
        <v>7380</v>
      </c>
      <c r="D53" s="541">
        <f>ROUND((D50+D52+D51)*0.04,0)</f>
        <v>2580</v>
      </c>
      <c r="E53" s="542">
        <f>ROUND((E50+E52+E51)*0.04,0)</f>
        <v>0</v>
      </c>
    </row>
    <row r="54" spans="1:8" ht="20.100000000000001" customHeight="1">
      <c r="A54" s="509" t="s">
        <v>342</v>
      </c>
      <c r="B54" s="167"/>
      <c r="C54" s="543">
        <f>SUM(C50:C53)</f>
        <v>191880</v>
      </c>
      <c r="D54" s="543">
        <f t="shared" ref="D54:E54" si="2">SUM(D50:D53)</f>
        <v>67080</v>
      </c>
      <c r="E54" s="544">
        <f t="shared" si="2"/>
        <v>0</v>
      </c>
    </row>
    <row r="55" spans="1:8" ht="20.100000000000001" customHeight="1">
      <c r="A55" s="522">
        <v>43585</v>
      </c>
      <c r="B55" s="523" t="s">
        <v>56</v>
      </c>
      <c r="C55" s="545" t="s">
        <v>47</v>
      </c>
      <c r="D55" s="545" t="s">
        <v>344</v>
      </c>
      <c r="E55" s="546" t="s">
        <v>49</v>
      </c>
      <c r="G55" s="190"/>
      <c r="H55" s="190"/>
    </row>
    <row r="56" spans="1:8" ht="20.100000000000001" customHeight="1">
      <c r="A56" s="500" t="str">
        <f>+C41</f>
        <v>Sidharth Shukla</v>
      </c>
      <c r="B56" s="430">
        <f>ROUND(C29/12,0)</f>
        <v>120000</v>
      </c>
      <c r="C56" s="531">
        <f>ROUND(C50/12,0)</f>
        <v>15375</v>
      </c>
      <c r="D56" s="531">
        <f>ROUND(C53/12,0)</f>
        <v>615</v>
      </c>
      <c r="E56" s="532">
        <f>C56+D56</f>
        <v>15990</v>
      </c>
    </row>
    <row r="57" spans="1:8" ht="20.100000000000001" customHeight="1">
      <c r="A57" s="500" t="str">
        <f>+D41</f>
        <v>Asim Riaz</v>
      </c>
      <c r="B57" s="430">
        <f>ROUND(D29/12,0)</f>
        <v>80000</v>
      </c>
      <c r="C57" s="531">
        <f>ROUND(D50/12,0)</f>
        <v>5375</v>
      </c>
      <c r="D57" s="531">
        <f>ROUND(D53/12,0)</f>
        <v>215</v>
      </c>
      <c r="E57" s="532">
        <f>C57+D57</f>
        <v>5590</v>
      </c>
    </row>
    <row r="58" spans="1:8" ht="20.100000000000001" customHeight="1">
      <c r="A58" s="500" t="str">
        <f>+E41</f>
        <v xml:space="preserve">Paras Chhabra </v>
      </c>
      <c r="B58" s="430">
        <f>ROUND(E29/12,0)</f>
        <v>40000</v>
      </c>
      <c r="C58" s="531">
        <f>ROUND((E50+E51)/12,0)</f>
        <v>0</v>
      </c>
      <c r="D58" s="531">
        <f>ROUND(E53/12,0)</f>
        <v>0</v>
      </c>
      <c r="E58" s="532">
        <f>C58+D58</f>
        <v>0</v>
      </c>
    </row>
    <row r="59" spans="1:8" ht="24.95" customHeight="1" thickBot="1">
      <c r="A59" s="501" t="str">
        <f>+A36</f>
        <v>BSR 0510322 on 02/05/2019</v>
      </c>
      <c r="B59" s="316" t="str">
        <f>+C36</f>
        <v>Challan No. 02001</v>
      </c>
      <c r="C59" s="547">
        <f>SUM(C56:C58)</f>
        <v>20750</v>
      </c>
      <c r="D59" s="547">
        <f t="shared" ref="D59:E59" si="3">SUM(D56:D58)</f>
        <v>830</v>
      </c>
      <c r="E59" s="548">
        <f t="shared" si="3"/>
        <v>21580</v>
      </c>
    </row>
    <row r="60" spans="1:8" ht="20.100000000000001" customHeight="1" thickTop="1">
      <c r="A60" s="522">
        <v>43615</v>
      </c>
      <c r="B60" s="523" t="s">
        <v>56</v>
      </c>
      <c r="C60" s="545" t="s">
        <v>47</v>
      </c>
      <c r="D60" s="545" t="s">
        <v>344</v>
      </c>
      <c r="E60" s="546" t="s">
        <v>49</v>
      </c>
    </row>
    <row r="61" spans="1:8" ht="20.100000000000001" customHeight="1">
      <c r="A61" s="500" t="str">
        <f>+A56</f>
        <v>Sidharth Shukla</v>
      </c>
      <c r="B61" s="430">
        <f t="shared" ref="B61:E64" si="4">+B56</f>
        <v>120000</v>
      </c>
      <c r="C61" s="531">
        <f t="shared" si="4"/>
        <v>15375</v>
      </c>
      <c r="D61" s="531">
        <f t="shared" si="4"/>
        <v>615</v>
      </c>
      <c r="E61" s="532">
        <f t="shared" si="4"/>
        <v>15990</v>
      </c>
    </row>
    <row r="62" spans="1:8" ht="20.100000000000001" customHeight="1">
      <c r="A62" s="500" t="str">
        <f t="shared" ref="A62:A63" si="5">+A57</f>
        <v>Asim Riaz</v>
      </c>
      <c r="B62" s="430">
        <f t="shared" si="4"/>
        <v>80000</v>
      </c>
      <c r="C62" s="531">
        <f t="shared" si="4"/>
        <v>5375</v>
      </c>
      <c r="D62" s="531">
        <f t="shared" si="4"/>
        <v>215</v>
      </c>
      <c r="E62" s="532">
        <f t="shared" si="4"/>
        <v>5590</v>
      </c>
    </row>
    <row r="63" spans="1:8" ht="20.100000000000001" customHeight="1">
      <c r="A63" s="500" t="str">
        <f t="shared" si="5"/>
        <v xml:space="preserve">Paras Chhabra </v>
      </c>
      <c r="B63" s="430">
        <f t="shared" si="4"/>
        <v>40000</v>
      </c>
      <c r="C63" s="531">
        <f t="shared" si="4"/>
        <v>0</v>
      </c>
      <c r="D63" s="531">
        <f t="shared" si="4"/>
        <v>0</v>
      </c>
      <c r="E63" s="532">
        <f t="shared" si="4"/>
        <v>0</v>
      </c>
    </row>
    <row r="64" spans="1:8" ht="24.95" customHeight="1" thickBot="1">
      <c r="A64" s="521" t="str">
        <f>+A37</f>
        <v>BSR 0510322 on 06/06/2019</v>
      </c>
      <c r="B64" s="316" t="str">
        <f>+C37</f>
        <v>Challan No. 06002</v>
      </c>
      <c r="C64" s="547">
        <f>+C59</f>
        <v>20750</v>
      </c>
      <c r="D64" s="547">
        <f t="shared" si="4"/>
        <v>830</v>
      </c>
      <c r="E64" s="548">
        <f t="shared" si="4"/>
        <v>21580</v>
      </c>
    </row>
    <row r="65" spans="1:5" ht="20.100000000000001" customHeight="1" thickTop="1">
      <c r="A65" s="522">
        <v>43646</v>
      </c>
      <c r="B65" s="523" t="s">
        <v>56</v>
      </c>
      <c r="C65" s="545" t="s">
        <v>47</v>
      </c>
      <c r="D65" s="545" t="s">
        <v>344</v>
      </c>
      <c r="E65" s="546" t="s">
        <v>49</v>
      </c>
    </row>
    <row r="66" spans="1:5" ht="20.100000000000001" customHeight="1">
      <c r="A66" s="500" t="str">
        <f>+A61</f>
        <v>Sidharth Shukla</v>
      </c>
      <c r="B66" s="430">
        <f>+B61</f>
        <v>120000</v>
      </c>
      <c r="C66" s="531">
        <f>+C61</f>
        <v>15375</v>
      </c>
      <c r="D66" s="531">
        <f>+D61</f>
        <v>615</v>
      </c>
      <c r="E66" s="532">
        <f>+E61</f>
        <v>15990</v>
      </c>
    </row>
    <row r="67" spans="1:5" ht="20.100000000000001" customHeight="1">
      <c r="A67" s="500" t="str">
        <f t="shared" ref="A67:E69" si="6">+A62</f>
        <v>Asim Riaz</v>
      </c>
      <c r="B67" s="430">
        <f t="shared" si="6"/>
        <v>80000</v>
      </c>
      <c r="C67" s="531">
        <f t="shared" si="6"/>
        <v>5375</v>
      </c>
      <c r="D67" s="531">
        <f t="shared" si="6"/>
        <v>215</v>
      </c>
      <c r="E67" s="532">
        <f t="shared" si="6"/>
        <v>5590</v>
      </c>
    </row>
    <row r="68" spans="1:5" ht="20.100000000000001" customHeight="1">
      <c r="A68" s="500" t="str">
        <f t="shared" si="6"/>
        <v xml:space="preserve">Paras Chhabra </v>
      </c>
      <c r="B68" s="430">
        <f t="shared" si="6"/>
        <v>40000</v>
      </c>
      <c r="C68" s="531">
        <f t="shared" si="6"/>
        <v>0</v>
      </c>
      <c r="D68" s="531">
        <f t="shared" si="6"/>
        <v>0</v>
      </c>
      <c r="E68" s="532">
        <f t="shared" si="6"/>
        <v>0</v>
      </c>
    </row>
    <row r="69" spans="1:5" ht="24.95" customHeight="1" thickBot="1">
      <c r="A69" s="521" t="str">
        <f>+A38</f>
        <v>BSR 0510322 on 07/07/2019</v>
      </c>
      <c r="B69" s="316" t="str">
        <f>+C38</f>
        <v>Challan No. 07003</v>
      </c>
      <c r="C69" s="549">
        <f>+C64</f>
        <v>20750</v>
      </c>
      <c r="D69" s="549">
        <f t="shared" si="6"/>
        <v>830</v>
      </c>
      <c r="E69" s="550">
        <f t="shared" si="6"/>
        <v>21580</v>
      </c>
    </row>
    <row r="70" spans="1:5" ht="20.100000000000001" customHeight="1" thickTop="1" thickBot="1">
      <c r="A70" s="863" t="s">
        <v>592</v>
      </c>
      <c r="B70" s="864"/>
      <c r="C70" s="864"/>
      <c r="D70" s="864"/>
      <c r="E70" s="865"/>
    </row>
    <row r="73" spans="1:5" ht="20.100000000000001" customHeight="1">
      <c r="A73" s="127" t="s">
        <v>645</v>
      </c>
    </row>
    <row r="74" spans="1:5" ht="20.100000000000001" customHeight="1">
      <c r="A74" s="614" t="s">
        <v>639</v>
      </c>
      <c r="B74" s="614" t="s">
        <v>640</v>
      </c>
    </row>
    <row r="75" spans="1:5" ht="20.100000000000001" customHeight="1">
      <c r="A75" s="615" t="s">
        <v>637</v>
      </c>
      <c r="B75" s="615" t="s">
        <v>638</v>
      </c>
    </row>
    <row r="76" spans="1:5" ht="20.100000000000001" customHeight="1">
      <c r="A76" s="613" t="s">
        <v>634</v>
      </c>
      <c r="B76" s="613" t="s">
        <v>633</v>
      </c>
    </row>
    <row r="77" spans="1:5" ht="20.100000000000001" customHeight="1">
      <c r="A77" s="127" t="s">
        <v>636</v>
      </c>
      <c r="B77" s="127" t="s">
        <v>635</v>
      </c>
    </row>
    <row r="79" spans="1:5" ht="20.100000000000001" customHeight="1">
      <c r="A79" s="391" t="s">
        <v>448</v>
      </c>
      <c r="B79" s="393" t="s">
        <v>454</v>
      </c>
    </row>
    <row r="80" spans="1:5" ht="20.100000000000001" customHeight="1">
      <c r="A80" s="391" t="s">
        <v>449</v>
      </c>
      <c r="B80" s="393" t="s">
        <v>455</v>
      </c>
    </row>
    <row r="81" spans="1:2" ht="20.100000000000001" customHeight="1">
      <c r="A81" s="391" t="s">
        <v>450</v>
      </c>
      <c r="B81" s="393" t="s">
        <v>456</v>
      </c>
    </row>
    <row r="82" spans="1:2" ht="20.100000000000001" customHeight="1">
      <c r="A82" s="392" t="s">
        <v>452</v>
      </c>
    </row>
    <row r="83" spans="1:2" ht="20.100000000000001" customHeight="1">
      <c r="A83" s="392" t="s">
        <v>453</v>
      </c>
    </row>
    <row r="84" spans="1:2" ht="20.100000000000001" customHeight="1">
      <c r="A84" s="392" t="s">
        <v>451</v>
      </c>
    </row>
  </sheetData>
  <mergeCells count="13">
    <mergeCell ref="A39:E39"/>
    <mergeCell ref="A70:E70"/>
    <mergeCell ref="A38:B38"/>
    <mergeCell ref="A33:B33"/>
    <mergeCell ref="A34:E34"/>
    <mergeCell ref="A35:E35"/>
    <mergeCell ref="A36:B36"/>
    <mergeCell ref="A37:B37"/>
    <mergeCell ref="A1:E1"/>
    <mergeCell ref="A2:E2"/>
    <mergeCell ref="A30:B30"/>
    <mergeCell ref="A31:B31"/>
    <mergeCell ref="A32:B32"/>
  </mergeCells>
  <pageMargins left="0" right="0" top="0.75" bottom="0" header="0" footer="0"/>
  <pageSetup paperSize="9" orientation="portrait" r:id="rId1"/>
  <rowBreaks count="1" manualBreakCount="1">
    <brk id="40" max="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showZeros="0" topLeftCell="A61" zoomScale="140" zoomScaleNormal="140" zoomScaleSheetLayoutView="150" workbookViewId="0">
      <selection activeCell="D10" sqref="D10"/>
    </sheetView>
  </sheetViews>
  <sheetFormatPr defaultRowHeight="20.100000000000001" customHeight="1"/>
  <cols>
    <col min="1" max="1" width="18.7109375" style="127" customWidth="1"/>
    <col min="2" max="2" width="19.140625" style="127" customWidth="1"/>
    <col min="3" max="5" width="20.7109375" style="127" customWidth="1"/>
    <col min="6" max="6" width="9.140625" style="127"/>
    <col min="7" max="7" width="13.28515625" style="127" customWidth="1"/>
    <col min="8" max="8" width="9.140625" style="127"/>
    <col min="9" max="9" width="9.28515625" style="127" customWidth="1"/>
    <col min="10" max="16384" width="9.140625" style="127"/>
  </cols>
  <sheetData>
    <row r="1" spans="1:5" ht="20.100000000000001" customHeight="1">
      <c r="A1" s="877" t="s">
        <v>847</v>
      </c>
      <c r="B1" s="878"/>
      <c r="C1" s="878"/>
      <c r="D1" s="878"/>
      <c r="E1" s="879"/>
    </row>
    <row r="2" spans="1:5" ht="20.25" customHeight="1">
      <c r="A2" s="880" t="s">
        <v>627</v>
      </c>
      <c r="B2" s="881"/>
      <c r="C2" s="881"/>
      <c r="D2" s="881"/>
      <c r="E2" s="882"/>
    </row>
    <row r="3" spans="1:5" ht="18" customHeight="1">
      <c r="A3" s="582" t="s">
        <v>18</v>
      </c>
      <c r="B3" s="79"/>
      <c r="C3" s="129" t="s">
        <v>624</v>
      </c>
      <c r="D3" s="130"/>
      <c r="E3" s="488"/>
    </row>
    <row r="4" spans="1:5" ht="18" customHeight="1">
      <c r="A4" s="583" t="s">
        <v>19</v>
      </c>
      <c r="B4" s="132"/>
      <c r="C4" s="133" t="s">
        <v>0</v>
      </c>
      <c r="D4" s="134"/>
      <c r="E4" s="418"/>
    </row>
    <row r="5" spans="1:5" ht="18" customHeight="1">
      <c r="A5" s="583" t="s">
        <v>72</v>
      </c>
      <c r="B5" s="132"/>
      <c r="C5" s="133" t="s">
        <v>14</v>
      </c>
      <c r="D5" s="134"/>
      <c r="E5" s="418"/>
    </row>
    <row r="6" spans="1:5" ht="18" customHeight="1">
      <c r="A6" s="583" t="s">
        <v>73</v>
      </c>
      <c r="B6" s="132"/>
      <c r="C6" s="133" t="s">
        <v>16</v>
      </c>
      <c r="D6" s="134"/>
      <c r="E6" s="418"/>
    </row>
    <row r="7" spans="1:5" ht="18" customHeight="1">
      <c r="A7" s="583" t="s">
        <v>75</v>
      </c>
      <c r="B7" s="132"/>
      <c r="C7" s="133" t="s">
        <v>315</v>
      </c>
      <c r="D7" s="134"/>
      <c r="E7" s="418"/>
    </row>
    <row r="8" spans="1:5" ht="18" customHeight="1">
      <c r="A8" s="583" t="s">
        <v>15</v>
      </c>
      <c r="B8" s="132"/>
      <c r="C8" s="133" t="s">
        <v>316</v>
      </c>
      <c r="D8" s="134"/>
      <c r="E8" s="418"/>
    </row>
    <row r="9" spans="1:5" ht="18" customHeight="1">
      <c r="A9" s="583" t="s">
        <v>587</v>
      </c>
      <c r="B9" s="132"/>
      <c r="C9" s="133" t="s">
        <v>613</v>
      </c>
      <c r="D9" s="134"/>
      <c r="E9" s="418"/>
    </row>
    <row r="10" spans="1:5" ht="18" customHeight="1">
      <c r="A10" s="583" t="s">
        <v>76</v>
      </c>
      <c r="B10" s="132"/>
      <c r="C10" s="133" t="s">
        <v>1</v>
      </c>
      <c r="D10" s="134"/>
      <c r="E10" s="418"/>
    </row>
    <row r="11" spans="1:5" ht="18" customHeight="1">
      <c r="A11" s="583" t="s">
        <v>2</v>
      </c>
      <c r="B11" s="132"/>
      <c r="C11" s="133">
        <v>9811116835</v>
      </c>
      <c r="D11" s="134"/>
      <c r="E11" s="418"/>
    </row>
    <row r="12" spans="1:5" ht="18" customHeight="1">
      <c r="A12" s="583" t="s">
        <v>4</v>
      </c>
      <c r="B12" s="132"/>
      <c r="C12" s="133" t="s">
        <v>5</v>
      </c>
      <c r="D12" s="134"/>
      <c r="E12" s="418"/>
    </row>
    <row r="13" spans="1:5" ht="18" customHeight="1">
      <c r="A13" s="583" t="s">
        <v>77</v>
      </c>
      <c r="B13" s="132"/>
      <c r="C13" s="133" t="s">
        <v>614</v>
      </c>
      <c r="D13" s="134"/>
      <c r="E13" s="418"/>
    </row>
    <row r="14" spans="1:5" ht="18" customHeight="1">
      <c r="A14" s="583" t="s">
        <v>78</v>
      </c>
      <c r="B14" s="132"/>
      <c r="C14" s="133" t="s">
        <v>615</v>
      </c>
      <c r="D14" s="134"/>
      <c r="E14" s="418"/>
    </row>
    <row r="15" spans="1:5" ht="18" customHeight="1">
      <c r="A15" s="583" t="s">
        <v>23</v>
      </c>
      <c r="B15" s="132"/>
      <c r="C15" s="133" t="s">
        <v>6</v>
      </c>
      <c r="D15" s="134"/>
      <c r="E15" s="418"/>
    </row>
    <row r="16" spans="1:5" ht="18" customHeight="1">
      <c r="A16" s="583" t="s">
        <v>79</v>
      </c>
      <c r="B16" s="132"/>
      <c r="C16" s="133" t="s">
        <v>463</v>
      </c>
      <c r="D16" s="134"/>
      <c r="E16" s="418"/>
    </row>
    <row r="17" spans="1:5" ht="18" customHeight="1">
      <c r="A17" s="583" t="s">
        <v>7</v>
      </c>
      <c r="B17" s="132"/>
      <c r="C17" s="133">
        <v>9899444111</v>
      </c>
      <c r="D17" s="134"/>
      <c r="E17" s="418"/>
    </row>
    <row r="18" spans="1:5" ht="18" customHeight="1">
      <c r="A18" s="583" t="s">
        <v>24</v>
      </c>
      <c r="B18" s="132"/>
      <c r="C18" s="133" t="s">
        <v>17</v>
      </c>
      <c r="D18" s="134"/>
      <c r="E18" s="418"/>
    </row>
    <row r="19" spans="1:5" ht="18" customHeight="1">
      <c r="A19" s="584" t="s">
        <v>80</v>
      </c>
      <c r="B19" s="136"/>
      <c r="C19" s="137" t="s">
        <v>115</v>
      </c>
      <c r="D19" s="138"/>
      <c r="E19" s="489"/>
    </row>
    <row r="20" spans="1:5" ht="20.100000000000001" customHeight="1">
      <c r="A20" s="461" t="s">
        <v>88</v>
      </c>
      <c r="B20" s="490"/>
      <c r="C20" s="134"/>
      <c r="D20" s="134"/>
      <c r="E20" s="418"/>
    </row>
    <row r="21" spans="1:5" ht="17.25" customHeight="1">
      <c r="A21" s="579" t="s">
        <v>8</v>
      </c>
      <c r="B21" s="580"/>
      <c r="C21" s="581" t="s">
        <v>619</v>
      </c>
      <c r="D21" s="581" t="s">
        <v>550</v>
      </c>
      <c r="E21" s="585" t="s">
        <v>551</v>
      </c>
    </row>
    <row r="22" spans="1:5" ht="18" customHeight="1">
      <c r="A22" s="583" t="s">
        <v>10</v>
      </c>
      <c r="B22" s="132"/>
      <c r="C22" s="154" t="s">
        <v>616</v>
      </c>
      <c r="D22" s="154" t="s">
        <v>617</v>
      </c>
      <c r="E22" s="586" t="s">
        <v>618</v>
      </c>
    </row>
    <row r="23" spans="1:5" ht="18" customHeight="1">
      <c r="A23" s="587" t="s">
        <v>356</v>
      </c>
      <c r="B23" s="144"/>
      <c r="C23" s="159" t="s">
        <v>360</v>
      </c>
      <c r="D23" s="159" t="s">
        <v>361</v>
      </c>
      <c r="E23" s="492" t="s">
        <v>362</v>
      </c>
    </row>
    <row r="24" spans="1:5" ht="18" customHeight="1">
      <c r="A24" s="583" t="s">
        <v>27</v>
      </c>
      <c r="B24" s="132"/>
      <c r="C24" s="71" t="s">
        <v>5</v>
      </c>
      <c r="D24" s="71" t="s">
        <v>5</v>
      </c>
      <c r="E24" s="491" t="s">
        <v>5</v>
      </c>
    </row>
    <row r="25" spans="1:5" ht="18" customHeight="1">
      <c r="A25" s="876" t="s">
        <v>622</v>
      </c>
      <c r="B25" s="838"/>
      <c r="C25" s="147" t="s">
        <v>620</v>
      </c>
      <c r="D25" s="147" t="str">
        <f>+C25</f>
        <v>01/04/19 to 30/09/19</v>
      </c>
      <c r="E25" s="493" t="s">
        <v>621</v>
      </c>
    </row>
    <row r="26" spans="1:5" ht="18" customHeight="1">
      <c r="A26" s="583" t="s">
        <v>28</v>
      </c>
      <c r="B26" s="132"/>
      <c r="C26" s="147">
        <v>33996</v>
      </c>
      <c r="D26" s="147">
        <v>31456</v>
      </c>
      <c r="E26" s="493">
        <v>31142</v>
      </c>
    </row>
    <row r="27" spans="1:5" ht="16.5" customHeight="1">
      <c r="A27" s="588" t="s">
        <v>86</v>
      </c>
      <c r="B27" s="144"/>
      <c r="C27" s="71"/>
      <c r="D27" s="71"/>
      <c r="E27" s="491"/>
    </row>
    <row r="28" spans="1:5" ht="15" customHeight="1">
      <c r="A28" s="583" t="s">
        <v>318</v>
      </c>
      <c r="B28" s="132"/>
      <c r="C28" s="529">
        <v>1500000</v>
      </c>
      <c r="D28" s="529">
        <v>1200000</v>
      </c>
      <c r="E28" s="530">
        <v>900000</v>
      </c>
    </row>
    <row r="29" spans="1:5" ht="24.75" customHeight="1">
      <c r="A29" s="876" t="s">
        <v>623</v>
      </c>
      <c r="B29" s="838"/>
      <c r="C29" s="529">
        <v>250000</v>
      </c>
      <c r="D29" s="529">
        <v>-210000</v>
      </c>
      <c r="E29" s="530"/>
    </row>
    <row r="30" spans="1:5" ht="18" customHeight="1">
      <c r="A30" s="883" t="s">
        <v>283</v>
      </c>
      <c r="B30" s="840"/>
      <c r="C30" s="529">
        <v>12000</v>
      </c>
      <c r="D30" s="529">
        <v>41000</v>
      </c>
      <c r="E30" s="530">
        <v>-10000</v>
      </c>
    </row>
    <row r="31" spans="1:5" ht="18" customHeight="1">
      <c r="A31" s="876" t="s">
        <v>22</v>
      </c>
      <c r="B31" s="838"/>
      <c r="C31" s="529">
        <v>180000</v>
      </c>
      <c r="D31" s="529">
        <v>190000</v>
      </c>
      <c r="E31" s="530">
        <v>140000</v>
      </c>
    </row>
    <row r="32" spans="1:5" ht="18" customHeight="1">
      <c r="A32" s="868" t="s">
        <v>31</v>
      </c>
      <c r="B32" s="842"/>
      <c r="C32" s="529">
        <v>60000</v>
      </c>
      <c r="D32" s="529">
        <v>40000</v>
      </c>
      <c r="E32" s="530">
        <v>20000</v>
      </c>
    </row>
    <row r="33" spans="1:5" ht="18" customHeight="1">
      <c r="A33" s="890" t="s">
        <v>625</v>
      </c>
      <c r="B33" s="891"/>
      <c r="C33" s="891"/>
      <c r="D33" s="891"/>
      <c r="E33" s="892"/>
    </row>
    <row r="34" spans="1:5" ht="18" customHeight="1">
      <c r="A34" s="884" t="s">
        <v>317</v>
      </c>
      <c r="B34" s="885"/>
      <c r="C34" s="885"/>
      <c r="D34" s="885"/>
      <c r="E34" s="886"/>
    </row>
    <row r="35" spans="1:5" ht="20.100000000000001" customHeight="1">
      <c r="A35" s="884" t="s">
        <v>90</v>
      </c>
      <c r="B35" s="885"/>
      <c r="C35" s="885"/>
      <c r="D35" s="885"/>
      <c r="E35" s="886"/>
    </row>
    <row r="36" spans="1:5" ht="20.100000000000001" customHeight="1">
      <c r="A36" s="887" t="s">
        <v>628</v>
      </c>
      <c r="B36" s="845"/>
      <c r="C36" s="150" t="s">
        <v>269</v>
      </c>
      <c r="D36" s="151" t="s">
        <v>29</v>
      </c>
      <c r="E36" s="488"/>
    </row>
    <row r="37" spans="1:5" ht="20.100000000000001" customHeight="1">
      <c r="A37" s="888" t="s">
        <v>629</v>
      </c>
      <c r="B37" s="847"/>
      <c r="C37" s="152" t="s">
        <v>270</v>
      </c>
      <c r="D37" s="153" t="s">
        <v>29</v>
      </c>
      <c r="E37" s="418"/>
    </row>
    <row r="38" spans="1:5" ht="20.100000000000001" customHeight="1">
      <c r="A38" s="889" t="s">
        <v>630</v>
      </c>
      <c r="B38" s="849"/>
      <c r="C38" s="154" t="s">
        <v>57</v>
      </c>
      <c r="D38" s="155" t="s">
        <v>626</v>
      </c>
      <c r="E38" s="489"/>
    </row>
    <row r="39" spans="1:5" ht="20.100000000000001" customHeight="1" thickBot="1">
      <c r="A39" s="860" t="s">
        <v>592</v>
      </c>
      <c r="B39" s="861"/>
      <c r="C39" s="861"/>
      <c r="D39" s="861"/>
      <c r="E39" s="862"/>
    </row>
    <row r="40" spans="1:5" ht="20.100000000000001" customHeight="1" thickBot="1">
      <c r="A40" s="220"/>
      <c r="B40" s="220"/>
      <c r="C40" s="161"/>
      <c r="D40" s="161"/>
      <c r="E40" s="162"/>
    </row>
    <row r="41" spans="1:5" ht="15" customHeight="1">
      <c r="A41" s="589" t="s">
        <v>531</v>
      </c>
      <c r="B41" s="590"/>
      <c r="C41" s="591" t="str">
        <f>+C21</f>
        <v xml:space="preserve">Shehnaaz Kaur Gill </v>
      </c>
      <c r="D41" s="591" t="str">
        <f t="shared" ref="D41:E41" si="0">+D21</f>
        <v>Rashami  Desai</v>
      </c>
      <c r="E41" s="592" t="str">
        <f t="shared" si="0"/>
        <v xml:space="preserve">Arti Singh </v>
      </c>
    </row>
    <row r="42" spans="1:5" ht="20.100000000000001" customHeight="1">
      <c r="A42" s="496" t="s">
        <v>21</v>
      </c>
      <c r="B42" s="315" t="s">
        <v>348</v>
      </c>
      <c r="C42" s="593">
        <f>+C28-50000</f>
        <v>1450000</v>
      </c>
      <c r="D42" s="593">
        <f>+D28-50000</f>
        <v>1150000</v>
      </c>
      <c r="E42" s="532">
        <f>+E28-50000</f>
        <v>850000</v>
      </c>
    </row>
    <row r="43" spans="1:5" ht="20.100000000000001" customHeight="1">
      <c r="A43" s="496" t="s">
        <v>320</v>
      </c>
      <c r="B43" s="184"/>
      <c r="C43" s="593">
        <f>IF(C29&lt;-200000,-200000,C29)</f>
        <v>250000</v>
      </c>
      <c r="D43" s="593">
        <f>IF(D29&lt;-200000,-200000,D29)</f>
        <v>-200000</v>
      </c>
      <c r="E43" s="532">
        <f>IF(E29&lt;-200000,-200000,E29)</f>
        <v>0</v>
      </c>
    </row>
    <row r="44" spans="1:5" ht="20.100000000000001" customHeight="1">
      <c r="A44" s="496" t="s">
        <v>284</v>
      </c>
      <c r="B44" s="184"/>
      <c r="C44" s="551">
        <f>IF(C30&lt;0,0, C30)</f>
        <v>12000</v>
      </c>
      <c r="D44" s="551">
        <f>IF(D30&lt;0,0, D30)</f>
        <v>41000</v>
      </c>
      <c r="E44" s="534">
        <f>IF(E30&lt;0,0, E30)</f>
        <v>0</v>
      </c>
    </row>
    <row r="45" spans="1:5" ht="20.100000000000001" customHeight="1">
      <c r="A45" s="496" t="s">
        <v>42</v>
      </c>
      <c r="B45" s="184"/>
      <c r="C45" s="593">
        <f>SUM(C42:C44)</f>
        <v>1712000</v>
      </c>
      <c r="D45" s="593">
        <f t="shared" ref="D45:E45" si="1">SUM(D42:D44)</f>
        <v>991000</v>
      </c>
      <c r="E45" s="532">
        <f t="shared" si="1"/>
        <v>850000</v>
      </c>
    </row>
    <row r="46" spans="1:5" ht="20.100000000000001" customHeight="1">
      <c r="A46" s="496" t="s">
        <v>282</v>
      </c>
      <c r="B46" s="184"/>
      <c r="C46" s="593">
        <f>IF(C31&gt;150000, 150000, C31)</f>
        <v>150000</v>
      </c>
      <c r="D46" s="593">
        <f>IF(D31&gt;150000, 150000, D31)</f>
        <v>150000</v>
      </c>
      <c r="E46" s="532">
        <f>IF(E31&gt;150000, 150000, E31)</f>
        <v>140000</v>
      </c>
    </row>
    <row r="47" spans="1:5" ht="20.100000000000001" customHeight="1">
      <c r="A47" s="496" t="s">
        <v>281</v>
      </c>
      <c r="B47" s="184"/>
      <c r="C47" s="593">
        <f>+C32</f>
        <v>60000</v>
      </c>
      <c r="D47" s="593">
        <f>+D32</f>
        <v>40000</v>
      </c>
      <c r="E47" s="532">
        <f>+E32</f>
        <v>20000</v>
      </c>
    </row>
    <row r="48" spans="1:5" ht="20.100000000000001" customHeight="1" thickBot="1">
      <c r="A48" s="498" t="s">
        <v>44</v>
      </c>
      <c r="B48" s="185"/>
      <c r="C48" s="552">
        <f>C45-C46-C47</f>
        <v>1502000</v>
      </c>
      <c r="D48" s="552">
        <f t="shared" ref="D48:E48" si="2">D45-D46-D47</f>
        <v>801000</v>
      </c>
      <c r="E48" s="536">
        <f t="shared" si="2"/>
        <v>690000</v>
      </c>
    </row>
    <row r="49" spans="1:8" ht="20.100000000000001" customHeight="1" thickTop="1">
      <c r="A49" s="496" t="s">
        <v>45</v>
      </c>
      <c r="B49" s="186"/>
      <c r="C49" s="553">
        <f>ROUND(IF(C48&gt;1000000,(((C48-1000000)*0.3)+112500),IF(C48&gt;500000,(((C48-500000)*0.2)+12500),IF(C48&gt;250000,((C48-250000)*0.05),0))),0)</f>
        <v>263100</v>
      </c>
      <c r="D49" s="553">
        <f>ROUND(IF(D48&gt;1000000,(((D48-1000000)*0.3)+112500),IF(D48&gt;500000,(((D48-500000)*0.2)+12500),IF(D48&gt;250000,((D48-250000)*0.05),0))),0)</f>
        <v>72700</v>
      </c>
      <c r="E49" s="538">
        <f>ROUND(IF(E48&gt;1000000,(((E48-1000000)*0.3)+112500),IF(E48&gt;500000,(((E48-500000)*0.2)+12500),IF(E48&gt;250000,((E48-250000)*0.05),0))),0)</f>
        <v>50500</v>
      </c>
    </row>
    <row r="50" spans="1:8" ht="12.75" customHeight="1">
      <c r="A50" s="594" t="s">
        <v>529</v>
      </c>
      <c r="B50" s="188"/>
      <c r="C50" s="595"/>
      <c r="D50" s="593"/>
      <c r="E50" s="532"/>
    </row>
    <row r="51" spans="1:8" ht="15" customHeight="1">
      <c r="A51" s="499" t="s">
        <v>530</v>
      </c>
      <c r="B51" s="188"/>
      <c r="C51" s="595"/>
      <c r="D51" s="593"/>
      <c r="E51" s="532"/>
    </row>
    <row r="52" spans="1:8" ht="20.100000000000001" customHeight="1">
      <c r="A52" s="496" t="s">
        <v>343</v>
      </c>
      <c r="B52" s="184"/>
      <c r="C52" s="554">
        <f>ROUND((C49+C51+C50)*0.04,0)</f>
        <v>10524</v>
      </c>
      <c r="D52" s="554">
        <f>ROUND((D49+D51+D50)*0.04,0)</f>
        <v>2908</v>
      </c>
      <c r="E52" s="542">
        <f>ROUND((E49+E51+E50)*0.04,0)</f>
        <v>2020</v>
      </c>
    </row>
    <row r="53" spans="1:8" ht="20.100000000000001" customHeight="1">
      <c r="A53" s="600" t="s">
        <v>342</v>
      </c>
      <c r="B53" s="601"/>
      <c r="C53" s="602">
        <f>SUM(C49:C52)</f>
        <v>273624</v>
      </c>
      <c r="D53" s="602">
        <f t="shared" ref="D53:E53" si="3">SUM(D49:D52)</f>
        <v>75608</v>
      </c>
      <c r="E53" s="603">
        <f t="shared" si="3"/>
        <v>52520</v>
      </c>
    </row>
    <row r="54" spans="1:8" ht="20.100000000000001" customHeight="1">
      <c r="A54" s="596">
        <v>43677</v>
      </c>
      <c r="B54" s="321" t="s">
        <v>56</v>
      </c>
      <c r="C54" s="555" t="s">
        <v>47</v>
      </c>
      <c r="D54" s="555" t="s">
        <v>344</v>
      </c>
      <c r="E54" s="597" t="s">
        <v>49</v>
      </c>
      <c r="G54" s="190"/>
      <c r="H54" s="190"/>
    </row>
    <row r="55" spans="1:8" ht="20.100000000000001" customHeight="1">
      <c r="A55" s="599" t="str">
        <f>+C41</f>
        <v xml:space="preserve">Shehnaaz Kaur Gill </v>
      </c>
      <c r="B55" s="430">
        <f>ROUND(C28/6,0)</f>
        <v>250000</v>
      </c>
      <c r="C55" s="593">
        <f>ROUND(C49/6,0)</f>
        <v>43850</v>
      </c>
      <c r="D55" s="593">
        <f>ROUND(C52/6,0)</f>
        <v>1754</v>
      </c>
      <c r="E55" s="532">
        <f>C55+D55</f>
        <v>45604</v>
      </c>
    </row>
    <row r="56" spans="1:8" ht="20.100000000000001" customHeight="1">
      <c r="A56" s="500" t="str">
        <f>+D41</f>
        <v>Rashami  Desai</v>
      </c>
      <c r="B56" s="430">
        <f>ROUND(D28/6,0)</f>
        <v>200000</v>
      </c>
      <c r="C56" s="593">
        <f>ROUND(D49/6,0)</f>
        <v>12117</v>
      </c>
      <c r="D56" s="593">
        <f>ROUND(D52/6,0)</f>
        <v>485</v>
      </c>
      <c r="E56" s="532">
        <f>C56+D56</f>
        <v>12602</v>
      </c>
    </row>
    <row r="57" spans="1:8" ht="20.100000000000001" customHeight="1">
      <c r="A57" s="500" t="str">
        <f>+E41</f>
        <v xml:space="preserve">Arti Singh </v>
      </c>
      <c r="B57" s="430">
        <f>ROUND(E28/5,0)</f>
        <v>180000</v>
      </c>
      <c r="C57" s="593">
        <f>ROUND(E49/5,0)</f>
        <v>10100</v>
      </c>
      <c r="D57" s="593">
        <f>ROUND(E52/5,0)</f>
        <v>404</v>
      </c>
      <c r="E57" s="532">
        <f>C57+D57</f>
        <v>10504</v>
      </c>
    </row>
    <row r="58" spans="1:8" ht="24.95" customHeight="1" thickBot="1">
      <c r="A58" s="604" t="str">
        <f>+A36</f>
        <v>BSR 0510322 on 02/08/2019</v>
      </c>
      <c r="B58" s="605" t="str">
        <f>+C36</f>
        <v>Challan No. 02002</v>
      </c>
      <c r="C58" s="606">
        <f>SUM(C55:C57)</f>
        <v>66067</v>
      </c>
      <c r="D58" s="606">
        <f t="shared" ref="D58:E58" si="4">SUM(D55:D57)</f>
        <v>2643</v>
      </c>
      <c r="E58" s="607">
        <f t="shared" si="4"/>
        <v>68710</v>
      </c>
    </row>
    <row r="59" spans="1:8" ht="20.100000000000001" customHeight="1" thickTop="1">
      <c r="A59" s="596">
        <v>43708</v>
      </c>
      <c r="B59" s="321" t="s">
        <v>56</v>
      </c>
      <c r="C59" s="555" t="s">
        <v>47</v>
      </c>
      <c r="D59" s="555" t="s">
        <v>344</v>
      </c>
      <c r="E59" s="597" t="s">
        <v>49</v>
      </c>
    </row>
    <row r="60" spans="1:8" ht="20.100000000000001" customHeight="1">
      <c r="A60" s="599" t="str">
        <f>+A55</f>
        <v xml:space="preserve">Shehnaaz Kaur Gill </v>
      </c>
      <c r="B60" s="430">
        <f t="shared" ref="B60:E62" si="5">+B55</f>
        <v>250000</v>
      </c>
      <c r="C60" s="593">
        <f t="shared" si="5"/>
        <v>43850</v>
      </c>
      <c r="D60" s="593">
        <f t="shared" si="5"/>
        <v>1754</v>
      </c>
      <c r="E60" s="532">
        <f t="shared" si="5"/>
        <v>45604</v>
      </c>
    </row>
    <row r="61" spans="1:8" ht="20.100000000000001" customHeight="1">
      <c r="A61" s="500" t="str">
        <f t="shared" ref="A61:A62" si="6">+A56</f>
        <v>Rashami  Desai</v>
      </c>
      <c r="B61" s="430">
        <f t="shared" si="5"/>
        <v>200000</v>
      </c>
      <c r="C61" s="593">
        <f t="shared" si="5"/>
        <v>12117</v>
      </c>
      <c r="D61" s="593">
        <f t="shared" si="5"/>
        <v>485</v>
      </c>
      <c r="E61" s="532">
        <f t="shared" si="5"/>
        <v>12602</v>
      </c>
    </row>
    <row r="62" spans="1:8" ht="20.100000000000001" customHeight="1">
      <c r="A62" s="500" t="str">
        <f t="shared" si="6"/>
        <v xml:space="preserve">Arti Singh </v>
      </c>
      <c r="B62" s="430">
        <f t="shared" si="5"/>
        <v>180000</v>
      </c>
      <c r="C62" s="593">
        <f t="shared" si="5"/>
        <v>10100</v>
      </c>
      <c r="D62" s="593">
        <f t="shared" si="5"/>
        <v>404</v>
      </c>
      <c r="E62" s="532">
        <f t="shared" si="5"/>
        <v>10504</v>
      </c>
    </row>
    <row r="63" spans="1:8" ht="24.95" customHeight="1" thickBot="1">
      <c r="A63" s="608" t="str">
        <f>+A37</f>
        <v>BSR 0510322 on 06/09/2019</v>
      </c>
      <c r="B63" s="605" t="str">
        <f>+C37</f>
        <v>Challan No. 06007</v>
      </c>
      <c r="C63" s="606">
        <f>SUM(C60:C62)</f>
        <v>66067</v>
      </c>
      <c r="D63" s="606">
        <f t="shared" ref="D63:E63" si="7">SUM(D60:D62)</f>
        <v>2643</v>
      </c>
      <c r="E63" s="607">
        <f t="shared" si="7"/>
        <v>68710</v>
      </c>
    </row>
    <row r="64" spans="1:8" ht="20.100000000000001" customHeight="1" thickTop="1">
      <c r="A64" s="596">
        <v>43738</v>
      </c>
      <c r="B64" s="321" t="s">
        <v>56</v>
      </c>
      <c r="C64" s="555" t="s">
        <v>47</v>
      </c>
      <c r="D64" s="555" t="s">
        <v>344</v>
      </c>
      <c r="E64" s="597" t="s">
        <v>49</v>
      </c>
    </row>
    <row r="65" spans="1:5" ht="20.100000000000001" customHeight="1">
      <c r="A65" s="599" t="str">
        <f>+A60</f>
        <v xml:space="preserve">Shehnaaz Kaur Gill </v>
      </c>
      <c r="B65" s="430">
        <f>+B60</f>
        <v>250000</v>
      </c>
      <c r="C65" s="593">
        <f>+C60</f>
        <v>43850</v>
      </c>
      <c r="D65" s="593">
        <f>+D60</f>
        <v>1754</v>
      </c>
      <c r="E65" s="532">
        <f>+E60</f>
        <v>45604</v>
      </c>
    </row>
    <row r="66" spans="1:5" ht="20.100000000000001" customHeight="1">
      <c r="A66" s="500" t="str">
        <f t="shared" ref="A66:E67" si="8">+A61</f>
        <v>Rashami  Desai</v>
      </c>
      <c r="B66" s="430">
        <f t="shared" si="8"/>
        <v>200000</v>
      </c>
      <c r="C66" s="593">
        <f t="shared" si="8"/>
        <v>12117</v>
      </c>
      <c r="D66" s="593">
        <f t="shared" si="8"/>
        <v>485</v>
      </c>
      <c r="E66" s="532">
        <f t="shared" si="8"/>
        <v>12602</v>
      </c>
    </row>
    <row r="67" spans="1:5" ht="20.100000000000001" customHeight="1">
      <c r="A67" s="598" t="str">
        <f t="shared" si="8"/>
        <v xml:space="preserve">Arti Singh </v>
      </c>
      <c r="B67" s="430"/>
      <c r="C67" s="593"/>
      <c r="D67" s="593"/>
      <c r="E67" s="532"/>
    </row>
    <row r="68" spans="1:5" ht="24.95" customHeight="1" thickBot="1">
      <c r="A68" s="608" t="str">
        <f>+A38</f>
        <v>BSR 0510322 on 07/10/2019</v>
      </c>
      <c r="B68" s="605" t="str">
        <f>+C38</f>
        <v>Challan No. 07001</v>
      </c>
      <c r="C68" s="609">
        <f>SUM(C65:C67)</f>
        <v>55967</v>
      </c>
      <c r="D68" s="609">
        <f>SUM(D65:D67)</f>
        <v>2239</v>
      </c>
      <c r="E68" s="610">
        <f>SUM(E65:E67)</f>
        <v>58206</v>
      </c>
    </row>
    <row r="69" spans="1:5" ht="20.100000000000001" customHeight="1" thickTop="1" thickBot="1">
      <c r="A69" s="860" t="s">
        <v>592</v>
      </c>
      <c r="B69" s="861"/>
      <c r="C69" s="861"/>
      <c r="D69" s="861"/>
      <c r="E69" s="862"/>
    </row>
    <row r="72" spans="1:5" ht="20.100000000000001" customHeight="1">
      <c r="A72" s="127" t="s">
        <v>646</v>
      </c>
    </row>
    <row r="73" spans="1:5" ht="20.100000000000001" customHeight="1">
      <c r="A73" s="614" t="s">
        <v>642</v>
      </c>
      <c r="B73" s="614" t="s">
        <v>643</v>
      </c>
    </row>
    <row r="74" spans="1:5" ht="20.100000000000001" customHeight="1">
      <c r="A74" s="615" t="s">
        <v>632</v>
      </c>
      <c r="B74" s="615" t="s">
        <v>631</v>
      </c>
      <c r="C74" s="615"/>
    </row>
    <row r="75" spans="1:5" ht="20.100000000000001" customHeight="1">
      <c r="A75" s="613" t="s">
        <v>634</v>
      </c>
      <c r="B75" s="613" t="s">
        <v>633</v>
      </c>
    </row>
    <row r="76" spans="1:5" ht="20.100000000000001" customHeight="1">
      <c r="A76" s="127" t="s">
        <v>641</v>
      </c>
      <c r="B76" s="127" t="s">
        <v>644</v>
      </c>
    </row>
  </sheetData>
  <mergeCells count="15">
    <mergeCell ref="A39:E39"/>
    <mergeCell ref="A69:E69"/>
    <mergeCell ref="A31:B31"/>
    <mergeCell ref="A1:E1"/>
    <mergeCell ref="A2:E2"/>
    <mergeCell ref="A29:B29"/>
    <mergeCell ref="A30:B30"/>
    <mergeCell ref="A25:B25"/>
    <mergeCell ref="A32:B32"/>
    <mergeCell ref="A35:E35"/>
    <mergeCell ref="A36:B36"/>
    <mergeCell ref="A37:B37"/>
    <mergeCell ref="A38:B38"/>
    <mergeCell ref="A34:E34"/>
    <mergeCell ref="A33:E33"/>
  </mergeCells>
  <pageMargins left="0.19685039370078741" right="0.19685039370078741" top="0.19685039370078741" bottom="0.19685039370078741" header="0" footer="0"/>
  <pageSetup paperSize="9" orientation="portrait" r:id="rId1"/>
  <rowBreaks count="1" manualBreakCount="1">
    <brk id="40" max="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showZeros="0" zoomScale="140" zoomScaleNormal="140" zoomScaleSheetLayoutView="150" workbookViewId="0">
      <selection activeCell="E11" sqref="E11"/>
    </sheetView>
  </sheetViews>
  <sheetFormatPr defaultRowHeight="20.100000000000001" customHeight="1"/>
  <cols>
    <col min="1" max="1" width="18.28515625" style="127" customWidth="1"/>
    <col min="2" max="2" width="18.140625" style="127" customWidth="1"/>
    <col min="3" max="3" width="19.5703125" style="127" customWidth="1"/>
    <col min="4" max="4" width="18.28515625" style="127" customWidth="1"/>
    <col min="5" max="5" width="13" style="127" customWidth="1"/>
    <col min="6" max="6" width="8.85546875" style="213" customWidth="1"/>
    <col min="7" max="7" width="13.28515625" style="127" customWidth="1"/>
    <col min="8" max="8" width="9.140625" style="127"/>
    <col min="9" max="9" width="9.28515625" style="127" customWidth="1"/>
    <col min="10" max="16384" width="9.140625" style="127"/>
  </cols>
  <sheetData>
    <row r="1" spans="1:7" ht="20.100000000000001" customHeight="1">
      <c r="A1" s="893" t="s">
        <v>847</v>
      </c>
      <c r="B1" s="894"/>
      <c r="C1" s="894"/>
      <c r="D1" s="894"/>
      <c r="E1" s="894"/>
      <c r="F1" s="895"/>
    </row>
    <row r="2" spans="1:7" ht="20.25" customHeight="1">
      <c r="A2" s="896" t="s">
        <v>647</v>
      </c>
      <c r="B2" s="897"/>
      <c r="C2" s="897"/>
      <c r="D2" s="897"/>
      <c r="E2" s="897"/>
      <c r="F2" s="898"/>
    </row>
    <row r="3" spans="1:7" ht="18" customHeight="1">
      <c r="A3" s="582" t="s">
        <v>18</v>
      </c>
      <c r="B3" s="79"/>
      <c r="C3" s="129" t="s">
        <v>672</v>
      </c>
      <c r="D3" s="130"/>
      <c r="E3" s="130"/>
      <c r="F3" s="618"/>
    </row>
    <row r="4" spans="1:7" ht="18" customHeight="1">
      <c r="A4" s="583" t="s">
        <v>19</v>
      </c>
      <c r="B4" s="132"/>
      <c r="C4" s="133" t="s">
        <v>0</v>
      </c>
      <c r="D4" s="134"/>
      <c r="E4" s="134"/>
      <c r="F4" s="619"/>
    </row>
    <row r="5" spans="1:7" ht="18" customHeight="1">
      <c r="A5" s="583" t="s">
        <v>72</v>
      </c>
      <c r="B5" s="132"/>
      <c r="C5" s="930" t="s">
        <v>368</v>
      </c>
      <c r="D5" s="931"/>
      <c r="E5" s="931"/>
      <c r="F5" s="932"/>
    </row>
    <row r="6" spans="1:7" ht="18" customHeight="1">
      <c r="A6" s="583" t="s">
        <v>73</v>
      </c>
      <c r="B6" s="132"/>
      <c r="C6" s="133" t="s">
        <v>16</v>
      </c>
      <c r="D6" s="134"/>
      <c r="E6" s="134"/>
      <c r="F6" s="619"/>
    </row>
    <row r="7" spans="1:7" ht="18" customHeight="1">
      <c r="A7" s="583" t="s">
        <v>75</v>
      </c>
      <c r="B7" s="132"/>
      <c r="C7" s="133" t="s">
        <v>664</v>
      </c>
      <c r="D7" s="134"/>
      <c r="E7" s="134"/>
      <c r="F7" s="619"/>
    </row>
    <row r="8" spans="1:7" ht="18" customHeight="1">
      <c r="A8" s="583" t="s">
        <v>15</v>
      </c>
      <c r="B8" s="132"/>
      <c r="C8" s="133" t="s">
        <v>663</v>
      </c>
      <c r="D8" s="134"/>
      <c r="E8" s="134"/>
      <c r="F8" s="619"/>
    </row>
    <row r="9" spans="1:7" ht="18" customHeight="1">
      <c r="A9" s="583" t="s">
        <v>587</v>
      </c>
      <c r="B9" s="132"/>
      <c r="C9" s="133" t="s">
        <v>666</v>
      </c>
      <c r="D9" s="134"/>
      <c r="E9" s="134"/>
      <c r="F9" s="619"/>
      <c r="G9" s="182"/>
    </row>
    <row r="10" spans="1:7" ht="18" customHeight="1">
      <c r="A10" s="583" t="s">
        <v>2</v>
      </c>
      <c r="B10" s="132"/>
      <c r="C10" s="133">
        <v>9811116835</v>
      </c>
      <c r="D10" s="134"/>
      <c r="E10" s="134"/>
      <c r="F10" s="619"/>
    </row>
    <row r="11" spans="1:7" ht="18" customHeight="1">
      <c r="A11" s="583" t="s">
        <v>4</v>
      </c>
      <c r="B11" s="132"/>
      <c r="C11" s="133" t="s">
        <v>5</v>
      </c>
      <c r="D11" s="134"/>
      <c r="E11" s="134"/>
      <c r="F11" s="619"/>
    </row>
    <row r="12" spans="1:7" ht="18" customHeight="1">
      <c r="A12" s="583" t="s">
        <v>77</v>
      </c>
      <c r="B12" s="132"/>
      <c r="C12" s="133" t="s">
        <v>669</v>
      </c>
      <c r="D12" s="134"/>
      <c r="E12" s="134"/>
      <c r="F12" s="619"/>
    </row>
    <row r="13" spans="1:7" ht="18" customHeight="1">
      <c r="A13" s="583" t="s">
        <v>78</v>
      </c>
      <c r="B13" s="132"/>
      <c r="C13" s="133" t="s">
        <v>367</v>
      </c>
      <c r="D13" s="134"/>
      <c r="E13" s="134"/>
      <c r="F13" s="619"/>
    </row>
    <row r="14" spans="1:7" ht="18" customHeight="1">
      <c r="A14" s="583" t="s">
        <v>23</v>
      </c>
      <c r="B14" s="132"/>
      <c r="C14" s="133" t="s">
        <v>325</v>
      </c>
      <c r="D14" s="134"/>
      <c r="E14" s="134"/>
      <c r="F14" s="619"/>
    </row>
    <row r="15" spans="1:7" ht="18" customHeight="1">
      <c r="A15" s="583" t="s">
        <v>79</v>
      </c>
      <c r="B15" s="132"/>
      <c r="C15" s="133" t="s">
        <v>366</v>
      </c>
      <c r="D15" s="134"/>
      <c r="E15" s="134"/>
      <c r="F15" s="619"/>
    </row>
    <row r="16" spans="1:7" ht="18" customHeight="1">
      <c r="A16" s="583" t="s">
        <v>7</v>
      </c>
      <c r="B16" s="132"/>
      <c r="C16" s="133">
        <v>9899444111</v>
      </c>
      <c r="D16" s="134"/>
      <c r="E16" s="134"/>
      <c r="F16" s="619"/>
    </row>
    <row r="17" spans="1:6" ht="18" customHeight="1">
      <c r="A17" s="583" t="s">
        <v>24</v>
      </c>
      <c r="B17" s="132"/>
      <c r="C17" s="133" t="s">
        <v>17</v>
      </c>
      <c r="D17" s="134"/>
      <c r="E17" s="134"/>
      <c r="F17" s="619"/>
    </row>
    <row r="18" spans="1:6" ht="18" customHeight="1">
      <c r="A18" s="584" t="s">
        <v>327</v>
      </c>
      <c r="B18" s="136"/>
      <c r="C18" s="137" t="s">
        <v>321</v>
      </c>
      <c r="D18" s="138"/>
      <c r="E18" s="138"/>
      <c r="F18" s="620"/>
    </row>
    <row r="19" spans="1:6" ht="20.100000000000001" customHeight="1">
      <c r="A19" s="461" t="s">
        <v>88</v>
      </c>
      <c r="B19" s="490"/>
      <c r="C19" s="134"/>
      <c r="D19" s="134"/>
      <c r="E19" s="134"/>
      <c r="F19" s="619"/>
    </row>
    <row r="20" spans="1:6" ht="17.25" customHeight="1">
      <c r="A20" s="627" t="s">
        <v>326</v>
      </c>
      <c r="B20" s="628"/>
      <c r="C20" s="629" t="s">
        <v>658</v>
      </c>
      <c r="D20" s="629" t="s">
        <v>659</v>
      </c>
      <c r="E20" s="901" t="s">
        <v>660</v>
      </c>
      <c r="F20" s="902"/>
    </row>
    <row r="21" spans="1:6" ht="18" customHeight="1">
      <c r="A21" s="583" t="s">
        <v>10</v>
      </c>
      <c r="B21" s="132"/>
      <c r="C21" s="71" t="s">
        <v>677</v>
      </c>
      <c r="D21" s="71" t="s">
        <v>661</v>
      </c>
      <c r="E21" s="903" t="s">
        <v>662</v>
      </c>
      <c r="F21" s="904"/>
    </row>
    <row r="22" spans="1:6" ht="18" customHeight="1">
      <c r="A22" s="587" t="s">
        <v>356</v>
      </c>
      <c r="B22" s="144"/>
      <c r="C22" s="159" t="s">
        <v>363</v>
      </c>
      <c r="D22" s="159" t="s">
        <v>364</v>
      </c>
      <c r="E22" s="903" t="s">
        <v>365</v>
      </c>
      <c r="F22" s="904"/>
    </row>
    <row r="23" spans="1:6" ht="18" customHeight="1">
      <c r="A23" s="583" t="s">
        <v>27</v>
      </c>
      <c r="B23" s="132"/>
      <c r="C23" s="71" t="s">
        <v>5</v>
      </c>
      <c r="D23" s="71" t="s">
        <v>5</v>
      </c>
      <c r="E23" s="903" t="s">
        <v>5</v>
      </c>
      <c r="F23" s="904"/>
    </row>
    <row r="24" spans="1:6" ht="18" customHeight="1">
      <c r="A24" s="876" t="s">
        <v>673</v>
      </c>
      <c r="B24" s="838"/>
      <c r="C24" s="147" t="s">
        <v>524</v>
      </c>
      <c r="D24" s="645" t="s">
        <v>670</v>
      </c>
      <c r="E24" s="905" t="str">
        <f>+C24</f>
        <v>01/04/19 to 31/03/20</v>
      </c>
      <c r="F24" s="904"/>
    </row>
    <row r="25" spans="1:6" ht="18" customHeight="1">
      <c r="A25" s="583" t="s">
        <v>28</v>
      </c>
      <c r="B25" s="132"/>
      <c r="C25" s="147">
        <v>22007</v>
      </c>
      <c r="D25" s="147">
        <v>29561</v>
      </c>
      <c r="E25" s="905">
        <v>36820</v>
      </c>
      <c r="F25" s="906"/>
    </row>
    <row r="26" spans="1:6" ht="16.5" customHeight="1">
      <c r="A26" s="588" t="s">
        <v>86</v>
      </c>
      <c r="B26" s="144"/>
      <c r="C26" s="71"/>
      <c r="D26" s="71"/>
      <c r="E26" s="903"/>
      <c r="F26" s="904"/>
    </row>
    <row r="27" spans="1:6" ht="15" customHeight="1">
      <c r="A27" s="587" t="s">
        <v>318</v>
      </c>
      <c r="B27" s="144"/>
      <c r="C27" s="529">
        <v>6000000</v>
      </c>
      <c r="D27" s="529">
        <v>700000</v>
      </c>
      <c r="E27" s="907">
        <v>900000</v>
      </c>
      <c r="F27" s="908"/>
    </row>
    <row r="28" spans="1:6" ht="15" customHeight="1">
      <c r="A28" s="587" t="s">
        <v>654</v>
      </c>
      <c r="B28" s="144"/>
      <c r="C28" s="529"/>
      <c r="D28" s="529"/>
      <c r="E28" s="907">
        <v>-99000</v>
      </c>
      <c r="F28" s="908"/>
    </row>
    <row r="29" spans="1:6" ht="15" customHeight="1">
      <c r="A29" s="899" t="s">
        <v>674</v>
      </c>
      <c r="B29" s="900"/>
      <c r="C29" s="529"/>
      <c r="D29" s="529">
        <v>500000</v>
      </c>
      <c r="E29" s="907">
        <v>0</v>
      </c>
      <c r="F29" s="908"/>
    </row>
    <row r="30" spans="1:6" ht="24.75" customHeight="1">
      <c r="A30" s="876" t="s">
        <v>656</v>
      </c>
      <c r="B30" s="838"/>
      <c r="C30" s="529">
        <v>300000</v>
      </c>
      <c r="D30" s="529">
        <v>-350000</v>
      </c>
      <c r="E30" s="907">
        <v>-100000</v>
      </c>
      <c r="F30" s="908"/>
    </row>
    <row r="31" spans="1:6" ht="18" customHeight="1">
      <c r="A31" s="876" t="s">
        <v>668</v>
      </c>
      <c r="B31" s="838"/>
      <c r="C31" s="529">
        <v>200000</v>
      </c>
      <c r="D31" s="529">
        <v>180000</v>
      </c>
      <c r="E31" s="907">
        <v>150000</v>
      </c>
      <c r="F31" s="908"/>
    </row>
    <row r="32" spans="1:6" ht="18" customHeight="1">
      <c r="A32" s="868" t="s">
        <v>648</v>
      </c>
      <c r="B32" s="842"/>
      <c r="C32" s="529">
        <v>50000</v>
      </c>
      <c r="D32" s="529">
        <v>20000</v>
      </c>
      <c r="E32" s="907"/>
      <c r="F32" s="908"/>
    </row>
    <row r="33" spans="1:6" ht="18" customHeight="1">
      <c r="A33" s="890" t="s">
        <v>667</v>
      </c>
      <c r="B33" s="891"/>
      <c r="C33" s="891"/>
      <c r="D33" s="891"/>
      <c r="E33" s="891"/>
      <c r="F33" s="619"/>
    </row>
    <row r="34" spans="1:6" ht="18" customHeight="1">
      <c r="A34" s="884" t="s">
        <v>317</v>
      </c>
      <c r="B34" s="885"/>
      <c r="C34" s="885"/>
      <c r="D34" s="885"/>
      <c r="E34" s="885"/>
      <c r="F34" s="619"/>
    </row>
    <row r="35" spans="1:6" ht="20.100000000000001" customHeight="1">
      <c r="A35" s="939" t="s">
        <v>341</v>
      </c>
      <c r="B35" s="940"/>
      <c r="C35" s="940"/>
      <c r="D35" s="940"/>
      <c r="E35" s="940"/>
      <c r="F35" s="941"/>
    </row>
    <row r="36" spans="1:6" ht="20.100000000000001" customHeight="1">
      <c r="A36" s="887" t="s">
        <v>650</v>
      </c>
      <c r="B36" s="845"/>
      <c r="C36" s="150" t="s">
        <v>339</v>
      </c>
      <c r="D36" s="943" t="s">
        <v>626</v>
      </c>
      <c r="E36" s="944"/>
      <c r="F36" s="945"/>
    </row>
    <row r="37" spans="1:6" ht="20.100000000000001" customHeight="1">
      <c r="A37" s="888" t="s">
        <v>651</v>
      </c>
      <c r="B37" s="942"/>
      <c r="C37" s="612" t="s">
        <v>322</v>
      </c>
      <c r="D37" s="933" t="s">
        <v>29</v>
      </c>
      <c r="E37" s="934"/>
      <c r="F37" s="935"/>
    </row>
    <row r="38" spans="1:6" ht="20.100000000000001" customHeight="1">
      <c r="A38" s="889" t="s">
        <v>652</v>
      </c>
      <c r="B38" s="849"/>
      <c r="C38" s="154" t="s">
        <v>340</v>
      </c>
      <c r="D38" s="936" t="s">
        <v>29</v>
      </c>
      <c r="E38" s="937"/>
      <c r="F38" s="938"/>
    </row>
    <row r="39" spans="1:6" ht="15" customHeight="1" thickBot="1">
      <c r="A39" s="911" t="s">
        <v>675</v>
      </c>
      <c r="B39" s="912"/>
      <c r="C39" s="912"/>
      <c r="D39" s="912"/>
      <c r="E39" s="912"/>
      <c r="F39" s="913"/>
    </row>
    <row r="40" spans="1:6" ht="20.100000000000001" customHeight="1" thickBot="1">
      <c r="A40" s="319"/>
      <c r="B40" s="319"/>
      <c r="C40" s="161"/>
      <c r="D40" s="161"/>
      <c r="E40" s="162"/>
    </row>
    <row r="41" spans="1:6" ht="15" customHeight="1">
      <c r="A41" s="639" t="s">
        <v>665</v>
      </c>
      <c r="B41" s="640"/>
      <c r="C41" s="641" t="str">
        <f>+C20</f>
        <v>Amar Mukherjee</v>
      </c>
      <c r="D41" s="641" t="str">
        <f>+D20</f>
        <v>Akbar Banerjee</v>
      </c>
      <c r="E41" s="926" t="str">
        <f>+E20</f>
        <v>Anthony Chatterjee</v>
      </c>
      <c r="F41" s="927"/>
    </row>
    <row r="42" spans="1:6" ht="20.100000000000001" customHeight="1">
      <c r="A42" s="496" t="s">
        <v>318</v>
      </c>
      <c r="B42" s="134"/>
      <c r="C42" s="593">
        <f>+C27</f>
        <v>6000000</v>
      </c>
      <c r="D42" s="593">
        <f>+D27</f>
        <v>700000</v>
      </c>
      <c r="E42" s="922">
        <f>+E27</f>
        <v>900000</v>
      </c>
      <c r="F42" s="923"/>
    </row>
    <row r="43" spans="1:6" ht="20.100000000000001" customHeight="1">
      <c r="A43" s="496" t="s">
        <v>671</v>
      </c>
      <c r="B43" s="134"/>
      <c r="C43" s="593"/>
      <c r="D43" s="593">
        <f>+D29</f>
        <v>500000</v>
      </c>
      <c r="E43" s="643"/>
      <c r="F43" s="644"/>
    </row>
    <row r="44" spans="1:6" ht="20.100000000000001" customHeight="1">
      <c r="A44" s="642" t="s">
        <v>655</v>
      </c>
      <c r="B44" s="134"/>
      <c r="C44" s="593"/>
      <c r="D44" s="593"/>
      <c r="E44" s="922">
        <f>+E28</f>
        <v>-99000</v>
      </c>
      <c r="F44" s="923"/>
    </row>
    <row r="45" spans="1:6" ht="20.100000000000001" customHeight="1">
      <c r="A45" s="642" t="s">
        <v>347</v>
      </c>
      <c r="B45" s="134"/>
      <c r="C45" s="593">
        <v>-50000</v>
      </c>
      <c r="D45" s="593">
        <v>-50000</v>
      </c>
      <c r="E45" s="922">
        <v>-50000</v>
      </c>
      <c r="F45" s="923"/>
    </row>
    <row r="46" spans="1:6" ht="20.100000000000001" customHeight="1">
      <c r="A46" s="496" t="s">
        <v>447</v>
      </c>
      <c r="B46" s="184"/>
      <c r="C46" s="593">
        <f>IF(C30&lt;-200000,-200000,C30)</f>
        <v>300000</v>
      </c>
      <c r="D46" s="593">
        <f>IF(D30&lt;-200000,-200000,D30)</f>
        <v>-200000</v>
      </c>
      <c r="E46" s="922">
        <f>IF(E30&lt;-200000,-200000,E30)</f>
        <v>-100000</v>
      </c>
      <c r="F46" s="923"/>
    </row>
    <row r="47" spans="1:6" ht="20.100000000000001" customHeight="1">
      <c r="A47" s="496"/>
      <c r="B47" s="184"/>
      <c r="C47" s="551">
        <f>IF(C29&lt;0,0, C29)</f>
        <v>0</v>
      </c>
      <c r="D47" s="551"/>
      <c r="E47" s="914">
        <f>IF(E29&lt;0,0, E29)</f>
        <v>0</v>
      </c>
      <c r="F47" s="915"/>
    </row>
    <row r="48" spans="1:6" ht="20.100000000000001" customHeight="1">
      <c r="A48" s="496" t="s">
        <v>42</v>
      </c>
      <c r="B48" s="184"/>
      <c r="C48" s="593">
        <f>SUM(C42:C47)</f>
        <v>6250000</v>
      </c>
      <c r="D48" s="593">
        <f t="shared" ref="D48:E48" si="0">SUM(D42:D47)</f>
        <v>950000</v>
      </c>
      <c r="E48" s="924">
        <f t="shared" si="0"/>
        <v>651000</v>
      </c>
      <c r="F48" s="925"/>
    </row>
    <row r="49" spans="1:8" ht="20.100000000000001" customHeight="1">
      <c r="A49" s="496" t="s">
        <v>282</v>
      </c>
      <c r="B49" s="184"/>
      <c r="C49" s="593">
        <f>IF(C31&gt;150000, 150000, C31)*-1</f>
        <v>-150000</v>
      </c>
      <c r="D49" s="593">
        <f>IF(D31&gt;150000, 150000, D31)*-1</f>
        <v>-150000</v>
      </c>
      <c r="E49" s="922">
        <f>IF(E31&gt;150000, 150000, E31)*-1</f>
        <v>-150000</v>
      </c>
      <c r="F49" s="923"/>
    </row>
    <row r="50" spans="1:8" ht="20.100000000000001" customHeight="1">
      <c r="A50" s="496" t="s">
        <v>649</v>
      </c>
      <c r="B50" s="184"/>
      <c r="C50" s="593">
        <f>+C32*-1</f>
        <v>-50000</v>
      </c>
      <c r="D50" s="551">
        <f>+D32*-1</f>
        <v>-20000</v>
      </c>
      <c r="E50" s="914">
        <f>+E32*-1</f>
        <v>0</v>
      </c>
      <c r="F50" s="915"/>
    </row>
    <row r="51" spans="1:8" ht="20.100000000000001" customHeight="1" thickBot="1">
      <c r="A51" s="498" t="s">
        <v>44</v>
      </c>
      <c r="B51" s="185"/>
      <c r="C51" s="552">
        <f>SUM(C48:C50)</f>
        <v>6050000</v>
      </c>
      <c r="D51" s="616">
        <f t="shared" ref="D51:E51" si="1">SUM(D48:D50)</f>
        <v>780000</v>
      </c>
      <c r="E51" s="916">
        <f t="shared" si="1"/>
        <v>501000</v>
      </c>
      <c r="F51" s="917"/>
    </row>
    <row r="52" spans="1:8" ht="20.100000000000001" customHeight="1" thickTop="1">
      <c r="A52" s="496" t="s">
        <v>45</v>
      </c>
      <c r="B52" s="186" t="s">
        <v>657</v>
      </c>
      <c r="C52" s="553">
        <f>ROUND(IF(C51&gt;1000000,(((C51-1000000)*0.3)+112500),IF(C51&gt;500000,(((C51-500000)*0.2)+12500),IF(C51&gt;250000,((C51-250000)*0.05),0))),0)-2500</f>
        <v>1625000</v>
      </c>
      <c r="D52" s="553">
        <f>ROUND(IF(D51&gt;1000000,(((D51-1000000)*0.3)+112500),IF(D51&gt;500000,(((D51-500000)*0.2)+12500),IF(D51&gt;250000,((D51-250000)*0.05),0))),0)</f>
        <v>68500</v>
      </c>
      <c r="E52" s="918">
        <f>ROUND(IF(E51&gt;1000000,(((E51-1000000)*0.3)+112500),IF(E51&gt;500000,(((E51-500000)*0.2)+12500),IF(E51&gt;250000,((E51-250000)*0.05),0))),0)</f>
        <v>12700</v>
      </c>
      <c r="F52" s="919"/>
    </row>
    <row r="53" spans="1:8" ht="14.25" customHeight="1">
      <c r="A53" s="594" t="s">
        <v>529</v>
      </c>
      <c r="B53" s="188"/>
      <c r="C53" s="595"/>
      <c r="D53" s="593"/>
      <c r="E53" s="920">
        <f>IF(E51&gt;500000,0,IF(E52&gt;12500,12500,E52))*-1</f>
        <v>0</v>
      </c>
      <c r="F53" s="921"/>
    </row>
    <row r="54" spans="1:8" ht="15" customHeight="1">
      <c r="A54" s="499" t="s">
        <v>530</v>
      </c>
      <c r="B54" s="188"/>
      <c r="C54" s="553">
        <f>C52*0.1</f>
        <v>162500</v>
      </c>
      <c r="D54" s="593"/>
      <c r="E54" s="922"/>
      <c r="F54" s="923"/>
    </row>
    <row r="55" spans="1:8" ht="20.100000000000001" customHeight="1">
      <c r="A55" s="594" t="s">
        <v>343</v>
      </c>
      <c r="B55" s="184"/>
      <c r="C55" s="554">
        <f>ROUND((C52+C54+C53)*0.04,0)</f>
        <v>71500</v>
      </c>
      <c r="D55" s="553">
        <f>ROUND((D52+D54+D53)*0.04,0)</f>
        <v>2740</v>
      </c>
      <c r="E55" s="928">
        <f>ROUND((E52+E54+E53)*0.04,0)</f>
        <v>508</v>
      </c>
      <c r="F55" s="929"/>
    </row>
    <row r="56" spans="1:8" ht="20.100000000000001" customHeight="1">
      <c r="A56" s="630" t="s">
        <v>342</v>
      </c>
      <c r="B56" s="631"/>
      <c r="C56" s="632">
        <f>SUM(C52:C55)</f>
        <v>1859000</v>
      </c>
      <c r="D56" s="632">
        <f t="shared" ref="D56:E56" si="2">SUM(D52:D55)</f>
        <v>71240</v>
      </c>
      <c r="E56" s="909">
        <f t="shared" si="2"/>
        <v>13208</v>
      </c>
      <c r="F56" s="910"/>
    </row>
    <row r="57" spans="1:8" ht="20.100000000000001" customHeight="1">
      <c r="A57" s="596">
        <v>43769</v>
      </c>
      <c r="B57" s="322" t="s">
        <v>56</v>
      </c>
      <c r="C57" s="617" t="s">
        <v>47</v>
      </c>
      <c r="D57" s="617" t="s">
        <v>323</v>
      </c>
      <c r="E57" s="617" t="s">
        <v>653</v>
      </c>
      <c r="F57" s="621" t="s">
        <v>324</v>
      </c>
      <c r="G57" s="190"/>
      <c r="H57" s="190"/>
    </row>
    <row r="58" spans="1:8" ht="20.100000000000001" customHeight="1">
      <c r="A58" s="611" t="str">
        <f>+C41</f>
        <v>Amar Mukherjee</v>
      </c>
      <c r="B58" s="430">
        <f>ROUND(C27/12,0)</f>
        <v>500000</v>
      </c>
      <c r="C58" s="593">
        <f>ROUND(C52/12,0)</f>
        <v>135417</v>
      </c>
      <c r="D58" s="593">
        <f>ROUND(C54/12,0)</f>
        <v>13542</v>
      </c>
      <c r="E58" s="622">
        <f>ROUND(C55/12,0)</f>
        <v>5958</v>
      </c>
      <c r="F58" s="624">
        <f>SUM(C58:E58)</f>
        <v>154917</v>
      </c>
    </row>
    <row r="59" spans="1:8" ht="20.100000000000001" customHeight="1">
      <c r="A59" s="646" t="str">
        <f>+D41</f>
        <v>Akbar Banerjee</v>
      </c>
      <c r="B59" s="430"/>
      <c r="C59" s="593"/>
      <c r="D59" s="593"/>
      <c r="E59" s="622"/>
      <c r="F59" s="623">
        <f t="shared" ref="F59:F60" si="3">SUM(C59:E59)</f>
        <v>0</v>
      </c>
    </row>
    <row r="60" spans="1:8" ht="20.100000000000001" customHeight="1">
      <c r="A60" s="611" t="str">
        <f>+E41</f>
        <v>Anthony Chatterjee</v>
      </c>
      <c r="B60" s="430">
        <f>ROUND(E27/12,0)</f>
        <v>75000</v>
      </c>
      <c r="C60" s="593">
        <f>ROUND((E52+E53)/12,0)</f>
        <v>1058</v>
      </c>
      <c r="D60" s="593"/>
      <c r="E60" s="622">
        <f>ROUND(E55/12,0)</f>
        <v>42</v>
      </c>
      <c r="F60" s="624">
        <f t="shared" si="3"/>
        <v>1100</v>
      </c>
    </row>
    <row r="61" spans="1:8" ht="24.95" customHeight="1" thickBot="1">
      <c r="A61" s="633" t="str">
        <f>+A36</f>
        <v>BSR 0006623 on 01/11/2019</v>
      </c>
      <c r="B61" s="634" t="str">
        <f>+C36</f>
        <v>Challan No. 00010</v>
      </c>
      <c r="C61" s="635">
        <f>SUM(C58:C60)</f>
        <v>136475</v>
      </c>
      <c r="D61" s="635">
        <f>SUM(D58:D60)</f>
        <v>13542</v>
      </c>
      <c r="E61" s="636">
        <f>SUM(E58:E60)</f>
        <v>6000</v>
      </c>
      <c r="F61" s="647">
        <f>SUM(F58:F60)</f>
        <v>156017</v>
      </c>
    </row>
    <row r="62" spans="1:8" ht="20.100000000000001" customHeight="1" thickTop="1">
      <c r="A62" s="596">
        <v>43799</v>
      </c>
      <c r="B62" s="322" t="s">
        <v>56</v>
      </c>
      <c r="C62" s="617" t="s">
        <v>47</v>
      </c>
      <c r="D62" s="617" t="s">
        <v>323</v>
      </c>
      <c r="E62" s="617" t="s">
        <v>653</v>
      </c>
      <c r="F62" s="625" t="s">
        <v>324</v>
      </c>
    </row>
    <row r="63" spans="1:8" ht="20.100000000000001" customHeight="1">
      <c r="A63" s="611" t="str">
        <f>+A58</f>
        <v>Amar Mukherjee</v>
      </c>
      <c r="B63" s="430">
        <f t="shared" ref="B63:F65" si="4">+B58</f>
        <v>500000</v>
      </c>
      <c r="C63" s="593">
        <f t="shared" si="4"/>
        <v>135417</v>
      </c>
      <c r="D63" s="593">
        <f t="shared" si="4"/>
        <v>13542</v>
      </c>
      <c r="E63" s="622">
        <f t="shared" si="4"/>
        <v>5958</v>
      </c>
      <c r="F63" s="624">
        <f t="shared" si="4"/>
        <v>154917</v>
      </c>
    </row>
    <row r="64" spans="1:8" ht="20.100000000000001" customHeight="1">
      <c r="A64" s="611" t="str">
        <f t="shared" ref="A64:A65" si="5">+A59</f>
        <v>Akbar Banerjee</v>
      </c>
      <c r="B64" s="430">
        <f>ROUND(+D42/5,0)</f>
        <v>140000</v>
      </c>
      <c r="C64" s="593">
        <f>ROUND(D52/5,0)</f>
        <v>13700</v>
      </c>
      <c r="D64" s="626"/>
      <c r="E64" s="622">
        <f>ROUND(D55/5,0)</f>
        <v>548</v>
      </c>
      <c r="F64" s="624">
        <f>C64+D64+E64</f>
        <v>14248</v>
      </c>
    </row>
    <row r="65" spans="1:6" ht="20.100000000000001" customHeight="1">
      <c r="A65" s="611" t="str">
        <f t="shared" si="5"/>
        <v>Anthony Chatterjee</v>
      </c>
      <c r="B65" s="430">
        <f t="shared" si="4"/>
        <v>75000</v>
      </c>
      <c r="C65" s="593">
        <f t="shared" si="4"/>
        <v>1058</v>
      </c>
      <c r="D65" s="626"/>
      <c r="E65" s="622">
        <f>+E60</f>
        <v>42</v>
      </c>
      <c r="F65" s="624">
        <f>+F60</f>
        <v>1100</v>
      </c>
    </row>
    <row r="66" spans="1:6" ht="24.95" customHeight="1" thickBot="1">
      <c r="A66" s="637" t="str">
        <f>+A37</f>
        <v>BSR 0006623 on 02/12/2019</v>
      </c>
      <c r="B66" s="634" t="str">
        <f>+C37</f>
        <v>Challan No. 00011</v>
      </c>
      <c r="C66" s="635">
        <f>SUM(C63:C65)</f>
        <v>150175</v>
      </c>
      <c r="D66" s="635">
        <f>SUM(D63:D65)</f>
        <v>13542</v>
      </c>
      <c r="E66" s="636">
        <f>SUM(E63:E65)</f>
        <v>6548</v>
      </c>
      <c r="F66" s="647">
        <f>SUM(F63:F65)</f>
        <v>170265</v>
      </c>
    </row>
    <row r="67" spans="1:6" ht="20.100000000000001" customHeight="1" thickTop="1">
      <c r="A67" s="596">
        <v>43830</v>
      </c>
      <c r="B67" s="322" t="s">
        <v>56</v>
      </c>
      <c r="C67" s="617" t="s">
        <v>47</v>
      </c>
      <c r="D67" s="617" t="s">
        <v>323</v>
      </c>
      <c r="E67" s="617" t="s">
        <v>653</v>
      </c>
      <c r="F67" s="625" t="s">
        <v>324</v>
      </c>
    </row>
    <row r="68" spans="1:6" ht="20.100000000000001" customHeight="1">
      <c r="A68" s="611" t="str">
        <f>+A63</f>
        <v>Amar Mukherjee</v>
      </c>
      <c r="B68" s="430">
        <f t="shared" ref="B68:F68" si="6">+B63</f>
        <v>500000</v>
      </c>
      <c r="C68" s="593">
        <f t="shared" si="6"/>
        <v>135417</v>
      </c>
      <c r="D68" s="593">
        <f t="shared" si="6"/>
        <v>13542</v>
      </c>
      <c r="E68" s="622">
        <f t="shared" si="6"/>
        <v>5958</v>
      </c>
      <c r="F68" s="624">
        <f t="shared" si="6"/>
        <v>154917</v>
      </c>
    </row>
    <row r="69" spans="1:6" ht="20.100000000000001" customHeight="1">
      <c r="A69" s="611" t="str">
        <f t="shared" ref="A69:E71" si="7">+A64</f>
        <v>Akbar Banerjee</v>
      </c>
      <c r="B69" s="430">
        <f t="shared" si="7"/>
        <v>140000</v>
      </c>
      <c r="C69" s="593">
        <f t="shared" si="7"/>
        <v>13700</v>
      </c>
      <c r="D69" s="626"/>
      <c r="E69" s="622">
        <f>+E64</f>
        <v>548</v>
      </c>
      <c r="F69" s="624">
        <f>+F64</f>
        <v>14248</v>
      </c>
    </row>
    <row r="70" spans="1:6" ht="20.100000000000001" customHeight="1">
      <c r="A70" s="611" t="str">
        <f t="shared" si="7"/>
        <v>Anthony Chatterjee</v>
      </c>
      <c r="B70" s="430">
        <f t="shared" si="7"/>
        <v>75000</v>
      </c>
      <c r="C70" s="593">
        <f t="shared" si="7"/>
        <v>1058</v>
      </c>
      <c r="D70" s="626"/>
      <c r="E70" s="622">
        <f>+E65</f>
        <v>42</v>
      </c>
      <c r="F70" s="624">
        <f>+F65</f>
        <v>1100</v>
      </c>
    </row>
    <row r="71" spans="1:6" ht="24.95" customHeight="1" thickBot="1">
      <c r="A71" s="637" t="str">
        <f>+A38</f>
        <v>BSR 0006623 on 05/01/2020</v>
      </c>
      <c r="B71" s="634" t="str">
        <f>+C38</f>
        <v>Challan No. 00012</v>
      </c>
      <c r="C71" s="638">
        <f>+C66</f>
        <v>150175</v>
      </c>
      <c r="D71" s="638">
        <f t="shared" si="7"/>
        <v>13542</v>
      </c>
      <c r="E71" s="636">
        <f t="shared" si="7"/>
        <v>6548</v>
      </c>
      <c r="F71" s="647">
        <f>SUM(F68:F70)</f>
        <v>170265</v>
      </c>
    </row>
    <row r="72" spans="1:6" ht="15" customHeight="1" thickTop="1" thickBot="1">
      <c r="A72" s="911" t="s">
        <v>676</v>
      </c>
      <c r="B72" s="912"/>
      <c r="C72" s="912"/>
      <c r="D72" s="912"/>
      <c r="E72" s="912"/>
      <c r="F72" s="913"/>
    </row>
    <row r="73" spans="1:6" ht="20.100000000000001" customHeight="1">
      <c r="F73" s="318"/>
    </row>
    <row r="75" spans="1:6" ht="20.100000000000001" customHeight="1">
      <c r="A75" s="127" t="s">
        <v>843</v>
      </c>
    </row>
    <row r="76" spans="1:6" ht="20.100000000000001" customHeight="1">
      <c r="A76" s="614" t="s">
        <v>840</v>
      </c>
      <c r="B76" s="127" t="s">
        <v>844</v>
      </c>
    </row>
    <row r="77" spans="1:6" ht="20.100000000000001" customHeight="1">
      <c r="A77" s="615" t="s">
        <v>841</v>
      </c>
      <c r="B77" s="127" t="s">
        <v>845</v>
      </c>
    </row>
    <row r="78" spans="1:6" ht="20.100000000000001" customHeight="1">
      <c r="A78" s="613" t="s">
        <v>634</v>
      </c>
      <c r="B78" s="613" t="s">
        <v>633</v>
      </c>
    </row>
    <row r="79" spans="1:6" ht="20.100000000000001" customHeight="1">
      <c r="A79" s="127" t="s">
        <v>842</v>
      </c>
      <c r="B79" s="127" t="s">
        <v>846</v>
      </c>
    </row>
  </sheetData>
  <mergeCells count="47">
    <mergeCell ref="A24:B24"/>
    <mergeCell ref="C5:F5"/>
    <mergeCell ref="E28:F28"/>
    <mergeCell ref="E44:F44"/>
    <mergeCell ref="E45:F45"/>
    <mergeCell ref="A38:B38"/>
    <mergeCell ref="D37:F37"/>
    <mergeCell ref="D38:F38"/>
    <mergeCell ref="A35:F35"/>
    <mergeCell ref="A36:B36"/>
    <mergeCell ref="A37:B37"/>
    <mergeCell ref="E30:F30"/>
    <mergeCell ref="E29:F29"/>
    <mergeCell ref="E31:F31"/>
    <mergeCell ref="E32:F32"/>
    <mergeCell ref="D36:F36"/>
    <mergeCell ref="E56:F56"/>
    <mergeCell ref="A39:F39"/>
    <mergeCell ref="A72:F72"/>
    <mergeCell ref="E50:F50"/>
    <mergeCell ref="E51:F51"/>
    <mergeCell ref="E52:F52"/>
    <mergeCell ref="E53:F53"/>
    <mergeCell ref="E54:F54"/>
    <mergeCell ref="E42:F42"/>
    <mergeCell ref="E46:F46"/>
    <mergeCell ref="E47:F47"/>
    <mergeCell ref="E48:F48"/>
    <mergeCell ref="E49:F49"/>
    <mergeCell ref="E41:F41"/>
    <mergeCell ref="E55:F55"/>
    <mergeCell ref="A1:F1"/>
    <mergeCell ref="A2:F2"/>
    <mergeCell ref="A32:B32"/>
    <mergeCell ref="A33:E33"/>
    <mergeCell ref="A34:E34"/>
    <mergeCell ref="A30:B30"/>
    <mergeCell ref="A29:B29"/>
    <mergeCell ref="A31:B31"/>
    <mergeCell ref="E20:F20"/>
    <mergeCell ref="E21:F21"/>
    <mergeCell ref="E22:F22"/>
    <mergeCell ref="E23:F23"/>
    <mergeCell ref="E24:F24"/>
    <mergeCell ref="E25:F25"/>
    <mergeCell ref="E26:F26"/>
    <mergeCell ref="E27:F27"/>
  </mergeCells>
  <printOptions horizontalCentered="1"/>
  <pageMargins left="0" right="0" top="0" bottom="0" header="0" footer="0"/>
  <pageSetup paperSize="9" scale="97" orientation="portrait" r:id="rId1"/>
  <rowBreaks count="1" manualBreakCount="1">
    <brk id="40" max="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2"/>
  <sheetViews>
    <sheetView showZeros="0" tabSelected="1" topLeftCell="A25" zoomScale="170" zoomScaleNormal="170" zoomScaleSheetLayoutView="150" workbookViewId="0">
      <selection activeCell="E95" sqref="E95"/>
    </sheetView>
  </sheetViews>
  <sheetFormatPr defaultRowHeight="20.100000000000001" customHeight="1"/>
  <cols>
    <col min="1" max="1" width="18.7109375" style="127" customWidth="1"/>
    <col min="2" max="2" width="19.140625" style="127" customWidth="1"/>
    <col min="3" max="5" width="15.7109375" style="127" customWidth="1"/>
    <col min="6" max="6" width="10.42578125" style="134" customWidth="1"/>
    <col min="7" max="9" width="8.7109375" style="134" customWidth="1"/>
    <col min="10" max="10" width="9.140625" style="134"/>
    <col min="11" max="16384" width="9.140625" style="127"/>
  </cols>
  <sheetData>
    <row r="1" spans="1:9" ht="20.100000000000001" customHeight="1">
      <c r="A1" s="949" t="s">
        <v>847</v>
      </c>
      <c r="B1" s="950"/>
      <c r="C1" s="950"/>
      <c r="D1" s="950"/>
      <c r="E1" s="951"/>
      <c r="G1" s="676"/>
      <c r="H1" s="676"/>
      <c r="I1" s="676"/>
    </row>
    <row r="2" spans="1:9" ht="20.25" customHeight="1">
      <c r="A2" s="853" t="s">
        <v>699</v>
      </c>
      <c r="B2" s="854"/>
      <c r="C2" s="854"/>
      <c r="D2" s="854"/>
      <c r="E2" s="855"/>
      <c r="F2" s="403"/>
      <c r="G2" s="403"/>
      <c r="H2" s="403"/>
      <c r="I2" s="403"/>
    </row>
    <row r="3" spans="1:9" ht="18" customHeight="1">
      <c r="A3" s="582" t="s">
        <v>18</v>
      </c>
      <c r="B3" s="79"/>
      <c r="C3" s="129" t="s">
        <v>733</v>
      </c>
      <c r="D3" s="130"/>
      <c r="E3" s="488"/>
      <c r="F3" s="403"/>
      <c r="G3" s="403"/>
      <c r="H3" s="403"/>
      <c r="I3" s="403"/>
    </row>
    <row r="4" spans="1:9" ht="18" customHeight="1">
      <c r="A4" s="583" t="s">
        <v>19</v>
      </c>
      <c r="B4" s="132"/>
      <c r="C4" s="648" t="s">
        <v>697</v>
      </c>
      <c r="D4" s="134"/>
      <c r="E4" s="418"/>
      <c r="F4" s="403"/>
      <c r="G4" s="403"/>
      <c r="H4" s="403"/>
      <c r="I4" s="403"/>
    </row>
    <row r="5" spans="1:9" ht="18" customHeight="1">
      <c r="A5" s="583" t="s">
        <v>72</v>
      </c>
      <c r="B5" s="132"/>
      <c r="C5" s="648" t="s">
        <v>693</v>
      </c>
      <c r="D5" s="648"/>
      <c r="E5" s="658"/>
      <c r="F5" s="403"/>
      <c r="G5" s="403"/>
      <c r="H5" s="403"/>
      <c r="I5" s="403"/>
    </row>
    <row r="6" spans="1:9" ht="18" customHeight="1">
      <c r="A6" s="583" t="s">
        <v>73</v>
      </c>
      <c r="B6" s="132"/>
      <c r="C6" s="665" t="s">
        <v>736</v>
      </c>
      <c r="D6" s="134"/>
      <c r="E6" s="418"/>
      <c r="F6" s="677"/>
      <c r="G6" s="403"/>
      <c r="H6" s="403"/>
      <c r="I6" s="403"/>
    </row>
    <row r="7" spans="1:9" ht="18" customHeight="1">
      <c r="A7" s="583" t="s">
        <v>75</v>
      </c>
      <c r="B7" s="132"/>
      <c r="C7" s="648" t="s">
        <v>738</v>
      </c>
      <c r="D7" s="134"/>
      <c r="E7" s="418"/>
      <c r="F7" s="403"/>
      <c r="G7" s="403"/>
      <c r="H7" s="403"/>
      <c r="I7" s="403"/>
    </row>
    <row r="8" spans="1:9" ht="18" customHeight="1">
      <c r="A8" s="583" t="s">
        <v>15</v>
      </c>
      <c r="B8" s="132"/>
      <c r="C8" s="648" t="s">
        <v>692</v>
      </c>
      <c r="D8" s="134"/>
      <c r="E8" s="418"/>
      <c r="F8" s="403"/>
      <c r="G8" s="403"/>
      <c r="H8" s="403"/>
      <c r="I8" s="403"/>
    </row>
    <row r="9" spans="1:9" ht="18" customHeight="1">
      <c r="A9" s="583" t="s">
        <v>587</v>
      </c>
      <c r="B9" s="132"/>
      <c r="C9" s="648" t="s">
        <v>695</v>
      </c>
      <c r="D9" s="134"/>
      <c r="E9" s="418"/>
      <c r="F9" s="677"/>
      <c r="G9" s="403"/>
      <c r="H9" s="403"/>
      <c r="I9" s="403"/>
    </row>
    <row r="10" spans="1:9" ht="18" customHeight="1">
      <c r="A10" s="583" t="s">
        <v>76</v>
      </c>
      <c r="B10" s="132"/>
      <c r="C10" s="648" t="s">
        <v>1</v>
      </c>
      <c r="D10" s="134"/>
      <c r="E10" s="418"/>
      <c r="F10" s="403"/>
      <c r="G10" s="403"/>
      <c r="H10" s="403"/>
      <c r="I10" s="403"/>
    </row>
    <row r="11" spans="1:9" ht="18" customHeight="1">
      <c r="A11" s="583" t="s">
        <v>2</v>
      </c>
      <c r="B11" s="132"/>
      <c r="C11" s="648">
        <v>9811116835</v>
      </c>
      <c r="D11" s="134"/>
      <c r="E11" s="418"/>
      <c r="F11" s="677"/>
      <c r="G11" s="403"/>
      <c r="H11" s="403"/>
      <c r="I11" s="403"/>
    </row>
    <row r="12" spans="1:9" ht="18" customHeight="1">
      <c r="A12" s="583" t="s">
        <v>4</v>
      </c>
      <c r="B12" s="132"/>
      <c r="C12" s="648" t="s">
        <v>5</v>
      </c>
      <c r="D12" s="134"/>
      <c r="E12" s="418"/>
      <c r="F12" s="403"/>
      <c r="G12" s="403"/>
      <c r="H12" s="403"/>
      <c r="I12" s="403"/>
    </row>
    <row r="13" spans="1:9" ht="18" customHeight="1">
      <c r="A13" s="583" t="s">
        <v>77</v>
      </c>
      <c r="B13" s="132"/>
      <c r="C13" s="648" t="s">
        <v>734</v>
      </c>
      <c r="D13" s="134"/>
      <c r="E13" s="418"/>
      <c r="F13" s="678"/>
      <c r="G13" s="403"/>
      <c r="H13" s="403"/>
      <c r="I13" s="403"/>
    </row>
    <row r="14" spans="1:9" ht="18" customHeight="1">
      <c r="A14" s="583" t="s">
        <v>78</v>
      </c>
      <c r="B14" s="132"/>
      <c r="C14" s="648" t="s">
        <v>694</v>
      </c>
      <c r="D14" s="134"/>
      <c r="E14" s="418"/>
      <c r="F14" s="678"/>
      <c r="G14" s="403"/>
      <c r="H14" s="403"/>
      <c r="I14" s="403"/>
    </row>
    <row r="15" spans="1:9" ht="18" customHeight="1">
      <c r="A15" s="583" t="s">
        <v>23</v>
      </c>
      <c r="B15" s="132"/>
      <c r="C15" s="648" t="s">
        <v>681</v>
      </c>
      <c r="D15" s="134"/>
      <c r="E15" s="418"/>
      <c r="F15" s="678"/>
      <c r="G15" s="403"/>
      <c r="H15" s="403"/>
      <c r="I15" s="403"/>
    </row>
    <row r="16" spans="1:9" ht="18" customHeight="1">
      <c r="A16" s="583" t="s">
        <v>79</v>
      </c>
      <c r="B16" s="132"/>
      <c r="C16" s="648" t="s">
        <v>463</v>
      </c>
      <c r="D16" s="134"/>
      <c r="E16" s="418"/>
      <c r="F16" s="678"/>
      <c r="G16" s="403"/>
      <c r="H16" s="403"/>
      <c r="I16" s="403"/>
    </row>
    <row r="17" spans="1:9" ht="18" customHeight="1">
      <c r="A17" s="583" t="s">
        <v>7</v>
      </c>
      <c r="B17" s="132"/>
      <c r="C17" s="648">
        <v>9899444111</v>
      </c>
      <c r="D17" s="134"/>
      <c r="E17" s="418"/>
      <c r="F17" s="678"/>
      <c r="G17" s="403"/>
    </row>
    <row r="18" spans="1:9" ht="18" customHeight="1">
      <c r="A18" s="583" t="s">
        <v>24</v>
      </c>
      <c r="B18" s="132"/>
      <c r="C18" s="665" t="s">
        <v>735</v>
      </c>
      <c r="D18" s="134"/>
      <c r="E18" s="418"/>
      <c r="F18" s="677"/>
      <c r="G18" s="403"/>
      <c r="H18" s="403"/>
      <c r="I18" s="403"/>
    </row>
    <row r="19" spans="1:9" ht="18" customHeight="1">
      <c r="A19" s="584" t="s">
        <v>80</v>
      </c>
      <c r="B19" s="136"/>
      <c r="C19" s="137" t="s">
        <v>696</v>
      </c>
      <c r="D19" s="138"/>
      <c r="E19" s="489"/>
      <c r="F19" s="674"/>
      <c r="G19" s="669"/>
      <c r="H19" s="669"/>
      <c r="I19" s="669"/>
    </row>
    <row r="20" spans="1:9" ht="16.5" customHeight="1">
      <c r="A20" s="461" t="s">
        <v>88</v>
      </c>
      <c r="B20" s="490"/>
      <c r="C20" s="134"/>
      <c r="D20" s="134"/>
      <c r="E20" s="418"/>
      <c r="F20" s="403"/>
      <c r="G20" s="403"/>
      <c r="H20" s="403"/>
      <c r="I20" s="403"/>
    </row>
    <row r="21" spans="1:9" ht="17.25" customHeight="1">
      <c r="A21" s="506" t="s">
        <v>8</v>
      </c>
      <c r="B21" s="317"/>
      <c r="C21" s="581" t="s">
        <v>679</v>
      </c>
      <c r="D21" s="581" t="s">
        <v>678</v>
      </c>
      <c r="E21" s="585" t="s">
        <v>680</v>
      </c>
      <c r="F21" s="403"/>
      <c r="G21" s="403"/>
    </row>
    <row r="22" spans="1:9" ht="18" customHeight="1">
      <c r="A22" s="690" t="s">
        <v>10</v>
      </c>
      <c r="B22" s="691"/>
      <c r="C22" s="686" t="s">
        <v>726</v>
      </c>
      <c r="D22" s="154" t="s">
        <v>727</v>
      </c>
      <c r="E22" s="586" t="s">
        <v>728</v>
      </c>
      <c r="F22" s="403"/>
      <c r="G22" s="403"/>
      <c r="H22" s="403"/>
      <c r="I22" s="403"/>
    </row>
    <row r="23" spans="1:9" ht="18" customHeight="1">
      <c r="A23" s="692" t="s">
        <v>356</v>
      </c>
      <c r="B23" s="673"/>
      <c r="C23" s="687" t="s">
        <v>729</v>
      </c>
      <c r="D23" s="159" t="s">
        <v>730</v>
      </c>
      <c r="E23" s="492" t="s">
        <v>731</v>
      </c>
      <c r="F23" s="674"/>
      <c r="G23" s="669"/>
      <c r="H23" s="669"/>
      <c r="I23" s="669"/>
    </row>
    <row r="24" spans="1:9" ht="18" customHeight="1">
      <c r="A24" s="692" t="s">
        <v>27</v>
      </c>
      <c r="B24" s="673"/>
      <c r="C24" s="407" t="s">
        <v>5</v>
      </c>
      <c r="D24" s="649" t="s">
        <v>5</v>
      </c>
      <c r="E24" s="650" t="s">
        <v>5</v>
      </c>
    </row>
    <row r="25" spans="1:9" ht="18" customHeight="1">
      <c r="A25" s="952" t="s">
        <v>698</v>
      </c>
      <c r="B25" s="953"/>
      <c r="C25" s="688" t="s">
        <v>524</v>
      </c>
      <c r="D25" s="653" t="str">
        <f>+C25</f>
        <v>01/04/19 to 31/03/20</v>
      </c>
      <c r="E25" s="659" t="s">
        <v>524</v>
      </c>
    </row>
    <row r="26" spans="1:9" ht="18" customHeight="1">
      <c r="A26" s="693" t="s">
        <v>28</v>
      </c>
      <c r="B26" s="694"/>
      <c r="C26" s="689">
        <v>18373</v>
      </c>
      <c r="D26" s="651">
        <v>25738</v>
      </c>
      <c r="E26" s="652">
        <v>20469</v>
      </c>
    </row>
    <row r="27" spans="1:9" ht="18" customHeight="1">
      <c r="A27" s="671" t="s">
        <v>429</v>
      </c>
      <c r="B27" s="134"/>
      <c r="C27" s="199">
        <v>2000000</v>
      </c>
      <c r="D27" s="199">
        <v>1000000</v>
      </c>
      <c r="E27" s="679">
        <v>400000</v>
      </c>
    </row>
    <row r="28" spans="1:9" ht="18" customHeight="1">
      <c r="A28" s="671" t="s">
        <v>700</v>
      </c>
      <c r="B28" s="134"/>
      <c r="C28" s="199">
        <f>C27*0.5</f>
        <v>1000000</v>
      </c>
      <c r="D28" s="199">
        <f>D27*0.5</f>
        <v>500000</v>
      </c>
      <c r="E28" s="679">
        <f>E27*0.5</f>
        <v>200000</v>
      </c>
    </row>
    <row r="29" spans="1:9" ht="18" customHeight="1">
      <c r="A29" s="671" t="s">
        <v>722</v>
      </c>
      <c r="B29" s="134"/>
      <c r="C29" s="199"/>
      <c r="D29" s="199">
        <v>-300000</v>
      </c>
      <c r="E29" s="679"/>
    </row>
    <row r="30" spans="1:9" ht="18" customHeight="1">
      <c r="A30" s="671" t="s">
        <v>706</v>
      </c>
      <c r="B30" s="134"/>
      <c r="C30" s="199">
        <f>C27*1.5-C31</f>
        <v>2800000</v>
      </c>
      <c r="D30" s="199">
        <f>D27*1.5-D31</f>
        <v>1400000</v>
      </c>
      <c r="E30" s="679">
        <f>E27*1.5-E31</f>
        <v>560000</v>
      </c>
    </row>
    <row r="31" spans="1:9" ht="18" customHeight="1">
      <c r="A31" s="671" t="s">
        <v>709</v>
      </c>
      <c r="B31" s="134"/>
      <c r="C31" s="729">
        <f>C27*0.1</f>
        <v>200000</v>
      </c>
      <c r="D31" s="729">
        <f>D27*0.1</f>
        <v>100000</v>
      </c>
      <c r="E31" s="730">
        <f>E27*0.1</f>
        <v>40000</v>
      </c>
    </row>
    <row r="32" spans="1:9" ht="18" customHeight="1">
      <c r="A32" s="680" t="s">
        <v>711</v>
      </c>
      <c r="B32" s="138"/>
      <c r="C32" s="199">
        <v>-200000</v>
      </c>
      <c r="D32" s="199"/>
      <c r="E32" s="679"/>
    </row>
    <row r="33" spans="1:5" ht="18" customHeight="1">
      <c r="A33" s="681" t="s">
        <v>719</v>
      </c>
      <c r="B33" s="134"/>
      <c r="C33" s="675"/>
      <c r="D33" s="199"/>
      <c r="E33" s="679"/>
    </row>
    <row r="34" spans="1:5" ht="18" customHeight="1">
      <c r="A34" s="684" t="s">
        <v>716</v>
      </c>
      <c r="B34" s="134"/>
      <c r="C34" s="199">
        <v>200000</v>
      </c>
      <c r="D34" s="199">
        <v>120000</v>
      </c>
      <c r="E34" s="679">
        <v>150000</v>
      </c>
    </row>
    <row r="35" spans="1:5" ht="18" customHeight="1">
      <c r="A35" s="684" t="s">
        <v>713</v>
      </c>
      <c r="B35" s="134"/>
      <c r="C35" s="199">
        <v>150000</v>
      </c>
      <c r="D35" s="199">
        <v>50000</v>
      </c>
      <c r="E35" s="679"/>
    </row>
    <row r="36" spans="1:5" ht="18" customHeight="1">
      <c r="A36" s="684" t="s">
        <v>712</v>
      </c>
      <c r="B36" s="134"/>
      <c r="C36" s="199">
        <v>50000</v>
      </c>
      <c r="D36" s="199">
        <v>50000</v>
      </c>
      <c r="E36" s="679">
        <v>40000</v>
      </c>
    </row>
    <row r="37" spans="1:5" ht="18" customHeight="1">
      <c r="A37" s="684" t="s">
        <v>714</v>
      </c>
      <c r="B37" s="134"/>
      <c r="C37" s="729">
        <f>+C31</f>
        <v>200000</v>
      </c>
      <c r="D37" s="729">
        <f>+D31</f>
        <v>100000</v>
      </c>
      <c r="E37" s="730">
        <f>+E31</f>
        <v>40000</v>
      </c>
    </row>
    <row r="38" spans="1:5" ht="18" customHeight="1">
      <c r="A38" s="685" t="s">
        <v>715</v>
      </c>
      <c r="B38" s="138"/>
      <c r="C38" s="199">
        <f>C30*0.01</f>
        <v>28000</v>
      </c>
      <c r="D38" s="199"/>
      <c r="E38" s="679"/>
    </row>
    <row r="39" spans="1:5" ht="18" customHeight="1">
      <c r="A39" s="946" t="s">
        <v>707</v>
      </c>
      <c r="B39" s="947"/>
      <c r="C39" s="947"/>
      <c r="D39" s="947"/>
      <c r="E39" s="948"/>
    </row>
    <row r="40" spans="1:5" ht="18" customHeight="1">
      <c r="A40" s="946" t="s">
        <v>708</v>
      </c>
      <c r="B40" s="947"/>
      <c r="C40" s="947"/>
      <c r="D40" s="947"/>
      <c r="E40" s="948"/>
    </row>
    <row r="41" spans="1:5" ht="18" customHeight="1">
      <c r="A41" s="869" t="s">
        <v>317</v>
      </c>
      <c r="B41" s="870"/>
      <c r="C41" s="870"/>
      <c r="D41" s="870"/>
      <c r="E41" s="871"/>
    </row>
    <row r="42" spans="1:5" ht="18" customHeight="1">
      <c r="A42" s="954" t="s">
        <v>90</v>
      </c>
      <c r="B42" s="955"/>
      <c r="C42" s="955"/>
      <c r="D42" s="955"/>
      <c r="E42" s="956"/>
    </row>
    <row r="43" spans="1:5" ht="17.100000000000001" customHeight="1">
      <c r="A43" s="872" t="s">
        <v>687</v>
      </c>
      <c r="B43" s="873"/>
      <c r="C43" s="654" t="s">
        <v>683</v>
      </c>
      <c r="D43" s="656" t="s">
        <v>596</v>
      </c>
      <c r="E43" s="488"/>
    </row>
    <row r="44" spans="1:5" ht="17.100000000000001" customHeight="1">
      <c r="A44" s="874" t="s">
        <v>688</v>
      </c>
      <c r="B44" s="875"/>
      <c r="C44" s="655" t="s">
        <v>684</v>
      </c>
      <c r="D44" s="657" t="s">
        <v>596</v>
      </c>
      <c r="E44" s="418"/>
    </row>
    <row r="45" spans="1:5" ht="17.100000000000001" customHeight="1">
      <c r="A45" s="866" t="s">
        <v>686</v>
      </c>
      <c r="B45" s="867"/>
      <c r="C45" s="402" t="s">
        <v>685</v>
      </c>
      <c r="D45" s="657" t="s">
        <v>596</v>
      </c>
      <c r="E45" s="489"/>
    </row>
    <row r="46" spans="1:5" ht="19.5" customHeight="1" thickBot="1">
      <c r="A46" s="911" t="s">
        <v>720</v>
      </c>
      <c r="B46" s="912"/>
      <c r="C46" s="912"/>
      <c r="D46" s="912"/>
      <c r="E46" s="913"/>
    </row>
    <row r="47" spans="1:5" ht="18" customHeight="1">
      <c r="A47" s="639" t="s">
        <v>682</v>
      </c>
      <c r="B47" s="640"/>
      <c r="C47" s="663" t="str">
        <f>+C21</f>
        <v xml:space="preserve">Chandra Babu </v>
      </c>
      <c r="D47" s="697" t="str">
        <f t="shared" ref="D47:E47" si="0">+D21</f>
        <v>Rahul Baba</v>
      </c>
      <c r="E47" s="664" t="str">
        <f t="shared" si="0"/>
        <v>Maya Baby</v>
      </c>
    </row>
    <row r="48" spans="1:5" ht="20.100000000000001" customHeight="1">
      <c r="A48" s="671" t="s">
        <v>429</v>
      </c>
      <c r="B48" s="134"/>
      <c r="C48" s="714">
        <v>2000000</v>
      </c>
      <c r="D48" s="719">
        <v>1000000</v>
      </c>
      <c r="E48" s="724">
        <v>400000</v>
      </c>
    </row>
    <row r="49" spans="1:5" ht="20.100000000000001" customHeight="1">
      <c r="A49" s="671" t="s">
        <v>700</v>
      </c>
      <c r="B49" s="134"/>
      <c r="C49" s="714">
        <f>C48*0.5</f>
        <v>1000000</v>
      </c>
      <c r="D49" s="719">
        <f>D48*0.5</f>
        <v>500000</v>
      </c>
      <c r="E49" s="724">
        <f>E48*0.5</f>
        <v>200000</v>
      </c>
    </row>
    <row r="50" spans="1:5" ht="20.100000000000001" customHeight="1">
      <c r="A50" s="671" t="s">
        <v>706</v>
      </c>
      <c r="B50" s="134"/>
      <c r="C50" s="714">
        <f>C48*1.5-C51</f>
        <v>2800000</v>
      </c>
      <c r="D50" s="719">
        <f>D48*1.5-D51</f>
        <v>1400000</v>
      </c>
      <c r="E50" s="724">
        <f>E48*1.5-E51</f>
        <v>560000</v>
      </c>
    </row>
    <row r="51" spans="1:5" ht="20.100000000000001" customHeight="1" thickBot="1">
      <c r="A51" s="670" t="s">
        <v>709</v>
      </c>
      <c r="B51" s="668"/>
      <c r="C51" s="731">
        <f>C48*0.1</f>
        <v>200000</v>
      </c>
      <c r="D51" s="732">
        <f>D48*0.1</f>
        <v>100000</v>
      </c>
      <c r="E51" s="733">
        <f>E48*0.1</f>
        <v>40000</v>
      </c>
    </row>
    <row r="52" spans="1:5" ht="20.100000000000001" customHeight="1">
      <c r="A52" s="671" t="s">
        <v>701</v>
      </c>
      <c r="B52" s="134"/>
      <c r="C52" s="714">
        <f>SUM(C48:C51)</f>
        <v>6000000</v>
      </c>
      <c r="D52" s="719">
        <f>SUM(D48:D51)</f>
        <v>3000000</v>
      </c>
      <c r="E52" s="724">
        <f>SUM(E48:E51)</f>
        <v>1200000</v>
      </c>
    </row>
    <row r="53" spans="1:5" ht="20.100000000000001" customHeight="1">
      <c r="A53" s="671" t="s">
        <v>702</v>
      </c>
      <c r="B53" s="134"/>
      <c r="C53" s="714"/>
      <c r="D53" s="719">
        <v>-300000</v>
      </c>
      <c r="E53" s="724"/>
    </row>
    <row r="54" spans="1:5" ht="20.100000000000001" customHeight="1" thickBot="1">
      <c r="A54" s="670" t="s">
        <v>710</v>
      </c>
      <c r="B54" s="668"/>
      <c r="C54" s="715">
        <v>-50000</v>
      </c>
      <c r="D54" s="720">
        <v>-50000</v>
      </c>
      <c r="E54" s="725">
        <v>-50000</v>
      </c>
    </row>
    <row r="55" spans="1:5" ht="20.100000000000001" customHeight="1">
      <c r="A55" s="671" t="s">
        <v>21</v>
      </c>
      <c r="B55" s="134"/>
      <c r="C55" s="714">
        <f>C52+C53+C54</f>
        <v>5950000</v>
      </c>
      <c r="D55" s="719">
        <f t="shared" ref="D55:E55" si="1">D52+D53+D54</f>
        <v>2650000</v>
      </c>
      <c r="E55" s="724">
        <f t="shared" si="1"/>
        <v>1150000</v>
      </c>
    </row>
    <row r="56" spans="1:5" ht="20.100000000000001" customHeight="1">
      <c r="A56" s="671" t="s">
        <v>711</v>
      </c>
      <c r="B56" s="134"/>
      <c r="C56" s="714">
        <v>-200000</v>
      </c>
      <c r="D56" s="719"/>
      <c r="E56" s="724"/>
    </row>
    <row r="57" spans="1:5" ht="20.100000000000001" customHeight="1" thickBot="1">
      <c r="A57" s="672" t="s">
        <v>737</v>
      </c>
      <c r="B57" s="661"/>
      <c r="C57" s="716">
        <f>C55+C56</f>
        <v>5750000</v>
      </c>
      <c r="D57" s="721">
        <f t="shared" ref="D57:E57" si="2">D55+D56</f>
        <v>2650000</v>
      </c>
      <c r="E57" s="726">
        <f t="shared" si="2"/>
        <v>1150000</v>
      </c>
    </row>
    <row r="58" spans="1:5" ht="20.100000000000001" customHeight="1">
      <c r="A58" s="681" t="s">
        <v>703</v>
      </c>
      <c r="B58" s="134"/>
      <c r="C58" s="714"/>
      <c r="D58" s="719"/>
      <c r="E58" s="724"/>
    </row>
    <row r="59" spans="1:5" ht="20.100000000000001" customHeight="1">
      <c r="A59" s="681" t="s">
        <v>716</v>
      </c>
      <c r="B59" s="134"/>
      <c r="C59" s="737">
        <f>+C34</f>
        <v>200000</v>
      </c>
      <c r="D59" s="738">
        <f t="shared" ref="D59:E59" si="3">+D34</f>
        <v>120000</v>
      </c>
      <c r="E59" s="739">
        <f t="shared" si="3"/>
        <v>150000</v>
      </c>
    </row>
    <row r="60" spans="1:5" ht="20.100000000000001" customHeight="1">
      <c r="A60" s="683" t="s">
        <v>713</v>
      </c>
      <c r="B60" s="138"/>
      <c r="C60" s="740">
        <v>150000</v>
      </c>
      <c r="D60" s="741">
        <v>50000</v>
      </c>
      <c r="E60" s="742"/>
    </row>
    <row r="61" spans="1:5" ht="20.100000000000001" customHeight="1">
      <c r="A61" s="682" t="s">
        <v>724</v>
      </c>
      <c r="B61" s="698" t="s">
        <v>725</v>
      </c>
      <c r="C61" s="717">
        <v>150000</v>
      </c>
      <c r="D61" s="722">
        <v>150000</v>
      </c>
      <c r="E61" s="727">
        <v>150000</v>
      </c>
    </row>
    <row r="62" spans="1:5" ht="20.100000000000001" customHeight="1">
      <c r="A62" s="682" t="s">
        <v>712</v>
      </c>
      <c r="B62" s="134"/>
      <c r="C62" s="714">
        <v>50000</v>
      </c>
      <c r="D62" s="719">
        <v>50000</v>
      </c>
      <c r="E62" s="724">
        <v>40000</v>
      </c>
    </row>
    <row r="63" spans="1:5" ht="20.100000000000001" customHeight="1">
      <c r="A63" s="682" t="s">
        <v>714</v>
      </c>
      <c r="B63" s="134"/>
      <c r="C63" s="734">
        <f>+C51</f>
        <v>200000</v>
      </c>
      <c r="D63" s="735">
        <f t="shared" ref="D63:E63" si="4">+D51</f>
        <v>100000</v>
      </c>
      <c r="E63" s="736">
        <f t="shared" si="4"/>
        <v>40000</v>
      </c>
    </row>
    <row r="64" spans="1:5" ht="20.100000000000001" customHeight="1">
      <c r="A64" s="682" t="s">
        <v>715</v>
      </c>
      <c r="B64" s="134"/>
      <c r="C64" s="714">
        <f>C50*0.01</f>
        <v>28000</v>
      </c>
      <c r="D64" s="719"/>
      <c r="E64" s="724"/>
    </row>
    <row r="65" spans="1:8" ht="20.100000000000001" customHeight="1" thickBot="1">
      <c r="A65" s="662" t="s">
        <v>723</v>
      </c>
      <c r="B65" s="660"/>
      <c r="C65" s="716">
        <f>SUM(C61:C64)</f>
        <v>428000</v>
      </c>
      <c r="D65" s="721">
        <f t="shared" ref="D65:E65" si="5">SUM(D61:D64)</f>
        <v>300000</v>
      </c>
      <c r="E65" s="726">
        <f t="shared" si="5"/>
        <v>230000</v>
      </c>
    </row>
    <row r="66" spans="1:8" ht="20.100000000000001" customHeight="1">
      <c r="A66" s="583"/>
      <c r="B66" s="751" t="s">
        <v>704</v>
      </c>
      <c r="C66" s="717">
        <f>C57-C65</f>
        <v>5322000</v>
      </c>
      <c r="D66" s="722">
        <f t="shared" ref="D66" si="6">D57-D65</f>
        <v>2350000</v>
      </c>
      <c r="E66" s="727">
        <f t="shared" ref="E66" si="7">E57-E65</f>
        <v>920000</v>
      </c>
    </row>
    <row r="67" spans="1:8" ht="20.100000000000001" customHeight="1">
      <c r="A67" s="681" t="s">
        <v>732</v>
      </c>
      <c r="B67" s="134"/>
      <c r="C67" s="714">
        <f>10000+100000+(C66-1000000)*0.3</f>
        <v>1406600</v>
      </c>
      <c r="D67" s="719">
        <f>12500+100000+(D66-1000000)*0.3</f>
        <v>517500</v>
      </c>
      <c r="E67" s="724">
        <f>10000+(E66-500000)*0.2</f>
        <v>94000</v>
      </c>
    </row>
    <row r="68" spans="1:8" ht="20.100000000000001" customHeight="1">
      <c r="A68" s="681" t="s">
        <v>718</v>
      </c>
      <c r="B68" s="134"/>
      <c r="C68" s="714">
        <f>C67*0.1</f>
        <v>140660</v>
      </c>
      <c r="D68" s="719"/>
      <c r="E68" s="724"/>
    </row>
    <row r="69" spans="1:8" ht="20.100000000000001" customHeight="1">
      <c r="A69" s="681" t="s">
        <v>717</v>
      </c>
      <c r="B69" s="134"/>
      <c r="C69" s="714">
        <f>ROUND((C67+C68)*0.04,0)</f>
        <v>61890</v>
      </c>
      <c r="D69" s="719">
        <f t="shared" ref="D69" si="8">ROUND((D67+D68)*0.04,0)</f>
        <v>20700</v>
      </c>
      <c r="E69" s="724">
        <f t="shared" ref="E69" si="9">ROUND((E67+E68)*0.04,0)</f>
        <v>3760</v>
      </c>
    </row>
    <row r="70" spans="1:8" ht="20.100000000000001" customHeight="1" thickBot="1">
      <c r="A70" s="666" t="s">
        <v>705</v>
      </c>
      <c r="B70" s="667"/>
      <c r="C70" s="718">
        <f>SUM(C67:C69)</f>
        <v>1609150</v>
      </c>
      <c r="D70" s="723">
        <f t="shared" ref="D70:E70" si="10">SUM(D67:D69)</f>
        <v>538200</v>
      </c>
      <c r="E70" s="728">
        <f t="shared" si="10"/>
        <v>97760</v>
      </c>
    </row>
    <row r="71" spans="1:8" ht="20.100000000000001" customHeight="1" thickTop="1">
      <c r="A71" s="713">
        <v>43861</v>
      </c>
      <c r="B71" s="747" t="s">
        <v>56</v>
      </c>
      <c r="C71" s="748" t="s">
        <v>47</v>
      </c>
      <c r="D71" s="749" t="s">
        <v>323</v>
      </c>
      <c r="E71" s="750" t="s">
        <v>653</v>
      </c>
      <c r="G71" s="190"/>
      <c r="H71" s="190"/>
    </row>
    <row r="72" spans="1:8" ht="20.100000000000001" customHeight="1">
      <c r="A72" s="700" t="str">
        <f>+C21</f>
        <v xml:space="preserve">Chandra Babu </v>
      </c>
      <c r="B72" s="701">
        <f>C52/12</f>
        <v>500000</v>
      </c>
      <c r="C72" s="702">
        <f>ROUND(C67/12,0)</f>
        <v>117217</v>
      </c>
      <c r="D72" s="702">
        <f>ROUND(C68/12,0)</f>
        <v>11722</v>
      </c>
      <c r="E72" s="703">
        <f>ROUND(C69/12,0)</f>
        <v>5158</v>
      </c>
      <c r="G72" s="696">
        <f>C72++D72+E72</f>
        <v>134097</v>
      </c>
    </row>
    <row r="73" spans="1:8" ht="20.100000000000001" customHeight="1">
      <c r="A73" s="704" t="str">
        <f>+D21</f>
        <v>Rahul Baba</v>
      </c>
      <c r="B73" s="705">
        <f>D52/12</f>
        <v>250000</v>
      </c>
      <c r="C73" s="706">
        <f>ROUND(D67/12,0)</f>
        <v>43125</v>
      </c>
      <c r="D73" s="706">
        <f>ROUND(D68/12,0)</f>
        <v>0</v>
      </c>
      <c r="E73" s="707">
        <f>ROUND(D69/12,0)</f>
        <v>1725</v>
      </c>
      <c r="G73" s="696">
        <f>C73++D73+E73</f>
        <v>44850</v>
      </c>
    </row>
    <row r="74" spans="1:8" ht="20.100000000000001" customHeight="1">
      <c r="A74" s="708" t="str">
        <f>+E21</f>
        <v>Maya Baby</v>
      </c>
      <c r="B74" s="709">
        <f>E52/12</f>
        <v>100000</v>
      </c>
      <c r="C74" s="710">
        <f>ROUND(E67/12,0)</f>
        <v>7833</v>
      </c>
      <c r="D74" s="710">
        <f>ROUND(E68/12,0)</f>
        <v>0</v>
      </c>
      <c r="E74" s="711">
        <f>ROUND(E69/12,0)</f>
        <v>313</v>
      </c>
      <c r="G74" s="696">
        <f>C74++D74+E74</f>
        <v>8146</v>
      </c>
    </row>
    <row r="75" spans="1:8" ht="24.95" customHeight="1" thickBot="1">
      <c r="A75" s="604" t="str">
        <f>+A43</f>
        <v>BSR 0510308 on 07/02/2020</v>
      </c>
      <c r="B75" s="695" t="str">
        <f>+C43</f>
        <v>Challan No. 00123</v>
      </c>
      <c r="C75" s="606">
        <f>SUM(C72:C74)</f>
        <v>168175</v>
      </c>
      <c r="D75" s="606">
        <f t="shared" ref="D75:E75" si="11">SUM(D72:D74)</f>
        <v>11722</v>
      </c>
      <c r="E75" s="607">
        <f t="shared" si="11"/>
        <v>7196</v>
      </c>
      <c r="G75" s="699">
        <f>SUM(G72:G74)</f>
        <v>187093</v>
      </c>
    </row>
    <row r="76" spans="1:8" ht="20.100000000000001" customHeight="1" thickTop="1">
      <c r="A76" s="712">
        <v>43890</v>
      </c>
      <c r="B76" s="743" t="s">
        <v>56</v>
      </c>
      <c r="C76" s="744" t="s">
        <v>47</v>
      </c>
      <c r="D76" s="745" t="s">
        <v>323</v>
      </c>
      <c r="E76" s="746" t="s">
        <v>653</v>
      </c>
    </row>
    <row r="77" spans="1:8" ht="20.100000000000001" customHeight="1">
      <c r="A77" s="700" t="str">
        <f>+A72</f>
        <v xml:space="preserve">Chandra Babu </v>
      </c>
      <c r="B77" s="701">
        <f t="shared" ref="B77:E79" si="12">+B72</f>
        <v>500000</v>
      </c>
      <c r="C77" s="702">
        <f t="shared" si="12"/>
        <v>117217</v>
      </c>
      <c r="D77" s="702">
        <f t="shared" si="12"/>
        <v>11722</v>
      </c>
      <c r="E77" s="703">
        <f t="shared" si="12"/>
        <v>5158</v>
      </c>
    </row>
    <row r="78" spans="1:8" ht="20.100000000000001" customHeight="1">
      <c r="A78" s="704" t="str">
        <f t="shared" ref="A78:A79" si="13">+A73</f>
        <v>Rahul Baba</v>
      </c>
      <c r="B78" s="705">
        <f t="shared" si="12"/>
        <v>250000</v>
      </c>
      <c r="C78" s="706">
        <f t="shared" si="12"/>
        <v>43125</v>
      </c>
      <c r="D78" s="706">
        <f t="shared" si="12"/>
        <v>0</v>
      </c>
      <c r="E78" s="707">
        <f t="shared" si="12"/>
        <v>1725</v>
      </c>
    </row>
    <row r="79" spans="1:8" ht="20.100000000000001" customHeight="1">
      <c r="A79" s="708" t="str">
        <f t="shared" si="13"/>
        <v>Maya Baby</v>
      </c>
      <c r="B79" s="709">
        <f t="shared" si="12"/>
        <v>100000</v>
      </c>
      <c r="C79" s="710">
        <f t="shared" si="12"/>
        <v>7833</v>
      </c>
      <c r="D79" s="710">
        <f t="shared" si="12"/>
        <v>0</v>
      </c>
      <c r="E79" s="711">
        <f t="shared" si="12"/>
        <v>313</v>
      </c>
    </row>
    <row r="80" spans="1:8" ht="24.95" customHeight="1" thickBot="1">
      <c r="A80" s="608" t="str">
        <f>+A44</f>
        <v>BSR 0510308 on 07/03/2020</v>
      </c>
      <c r="B80" s="695" t="str">
        <f>+C44</f>
        <v>Challan No. 00456</v>
      </c>
      <c r="C80" s="606">
        <f>SUM(C77:C79)</f>
        <v>168175</v>
      </c>
      <c r="D80" s="606">
        <f t="shared" ref="D80:E80" si="14">SUM(D77:D79)</f>
        <v>11722</v>
      </c>
      <c r="E80" s="607">
        <f t="shared" si="14"/>
        <v>7196</v>
      </c>
    </row>
    <row r="81" spans="1:5" ht="20.100000000000001" customHeight="1" thickTop="1">
      <c r="A81" s="713">
        <v>43921</v>
      </c>
      <c r="B81" s="747" t="s">
        <v>56</v>
      </c>
      <c r="C81" s="748" t="s">
        <v>47</v>
      </c>
      <c r="D81" s="749" t="s">
        <v>323</v>
      </c>
      <c r="E81" s="750" t="s">
        <v>653</v>
      </c>
    </row>
    <row r="82" spans="1:5" ht="20.100000000000001" customHeight="1">
      <c r="A82" s="700" t="str">
        <f>+A77</f>
        <v xml:space="preserve">Chandra Babu </v>
      </c>
      <c r="B82" s="701">
        <f>+B77</f>
        <v>500000</v>
      </c>
      <c r="C82" s="702">
        <f>+C77</f>
        <v>117217</v>
      </c>
      <c r="D82" s="702">
        <f>+D77</f>
        <v>11722</v>
      </c>
      <c r="E82" s="703">
        <f>+E77</f>
        <v>5158</v>
      </c>
    </row>
    <row r="83" spans="1:5" ht="20.100000000000001" customHeight="1">
      <c r="A83" s="704" t="str">
        <f t="shared" ref="A83:E84" si="15">+A78</f>
        <v>Rahul Baba</v>
      </c>
      <c r="B83" s="705">
        <f t="shared" si="15"/>
        <v>250000</v>
      </c>
      <c r="C83" s="706">
        <f t="shared" si="15"/>
        <v>43125</v>
      </c>
      <c r="D83" s="706">
        <f t="shared" si="15"/>
        <v>0</v>
      </c>
      <c r="E83" s="707">
        <f t="shared" si="15"/>
        <v>1725</v>
      </c>
    </row>
    <row r="84" spans="1:5" ht="20.100000000000001" customHeight="1">
      <c r="A84" s="708" t="str">
        <f t="shared" si="15"/>
        <v>Maya Baby</v>
      </c>
      <c r="B84" s="709">
        <f>+B79</f>
        <v>100000</v>
      </c>
      <c r="C84" s="710">
        <f>+C79</f>
        <v>7833</v>
      </c>
      <c r="D84" s="710">
        <f>+D79</f>
        <v>0</v>
      </c>
      <c r="E84" s="711">
        <f>+E79</f>
        <v>313</v>
      </c>
    </row>
    <row r="85" spans="1:5" ht="24.95" customHeight="1" thickBot="1">
      <c r="A85" s="608" t="str">
        <f>+A45</f>
        <v>BSR 0510308 on 30/04/2020</v>
      </c>
      <c r="B85" s="695" t="str">
        <f>+C45</f>
        <v>Challan No. 00789</v>
      </c>
      <c r="C85" s="609">
        <f>SUM(C82:C84)</f>
        <v>168175</v>
      </c>
      <c r="D85" s="609">
        <f>SUM(D82:D84)</f>
        <v>11722</v>
      </c>
      <c r="E85" s="610">
        <f>SUM(E82:E84)</f>
        <v>7196</v>
      </c>
    </row>
    <row r="86" spans="1:5" ht="20.100000000000001" customHeight="1" thickTop="1" thickBot="1">
      <c r="A86" s="911" t="s">
        <v>721</v>
      </c>
      <c r="B86" s="912"/>
      <c r="C86" s="912"/>
      <c r="D86" s="912"/>
      <c r="E86" s="913"/>
    </row>
    <row r="88" spans="1:5" ht="20.100000000000001" customHeight="1">
      <c r="A88" s="127" t="s">
        <v>740</v>
      </c>
    </row>
    <row r="89" spans="1:5" ht="20.100000000000001" customHeight="1">
      <c r="A89" s="614" t="s">
        <v>689</v>
      </c>
      <c r="B89" s="614" t="s">
        <v>741</v>
      </c>
    </row>
    <row r="90" spans="1:5" ht="20.100000000000001" customHeight="1">
      <c r="A90" s="615" t="s">
        <v>690</v>
      </c>
      <c r="B90" s="615" t="s">
        <v>739</v>
      </c>
      <c r="C90" s="615"/>
    </row>
    <row r="91" spans="1:5" ht="20.100000000000001" customHeight="1">
      <c r="A91" s="613" t="s">
        <v>634</v>
      </c>
      <c r="B91" s="613" t="s">
        <v>633</v>
      </c>
    </row>
    <row r="92" spans="1:5" ht="20.100000000000001" customHeight="1">
      <c r="A92" s="127" t="s">
        <v>691</v>
      </c>
      <c r="B92" s="127" t="s">
        <v>848</v>
      </c>
    </row>
  </sheetData>
  <mergeCells count="12">
    <mergeCell ref="A45:B45"/>
    <mergeCell ref="A46:E46"/>
    <mergeCell ref="A40:E40"/>
    <mergeCell ref="A86:E86"/>
    <mergeCell ref="A1:E1"/>
    <mergeCell ref="A2:E2"/>
    <mergeCell ref="A25:B25"/>
    <mergeCell ref="A39:E39"/>
    <mergeCell ref="A41:E41"/>
    <mergeCell ref="A42:E42"/>
    <mergeCell ref="A43:B43"/>
    <mergeCell ref="A44:B44"/>
  </mergeCells>
  <printOptions horizontalCentered="1" verticalCentered="1"/>
  <pageMargins left="0" right="0" top="0" bottom="0" header="0" footer="0"/>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showZeros="0" zoomScale="130" zoomScaleNormal="130" zoomScaleSheetLayoutView="150" workbookViewId="0">
      <selection activeCell="G22" sqref="G22"/>
    </sheetView>
  </sheetViews>
  <sheetFormatPr defaultRowHeight="20.100000000000001" customHeight="1"/>
  <cols>
    <col min="1" max="1" width="18.7109375" style="127" customWidth="1"/>
    <col min="2" max="2" width="22.7109375" style="127" customWidth="1"/>
    <col min="3" max="3" width="22" style="127" customWidth="1"/>
    <col min="4" max="4" width="20.7109375" style="127" customWidth="1"/>
    <col min="5" max="5" width="18.140625" style="127" customWidth="1"/>
    <col min="6" max="6" width="9.85546875" style="127" customWidth="1"/>
    <col min="7" max="7" width="14.5703125" style="127" customWidth="1"/>
    <col min="8" max="8" width="9.140625" style="127"/>
    <col min="9" max="9" width="9.28515625" style="127" customWidth="1"/>
    <col min="10" max="16384" width="9.140625" style="127"/>
  </cols>
  <sheetData>
    <row r="1" spans="1:7" ht="20.100000000000001" customHeight="1" thickBot="1">
      <c r="A1" s="957" t="s">
        <v>607</v>
      </c>
      <c r="B1" s="958"/>
      <c r="C1" s="958"/>
      <c r="D1" s="958"/>
      <c r="E1" s="959"/>
    </row>
    <row r="2" spans="1:7" ht="20.100000000000001" customHeight="1">
      <c r="A2" s="971" t="s">
        <v>532</v>
      </c>
      <c r="B2" s="972"/>
      <c r="C2" s="575" t="s">
        <v>440</v>
      </c>
      <c r="D2" s="576">
        <v>43891</v>
      </c>
      <c r="E2" s="577" t="s">
        <v>533</v>
      </c>
      <c r="G2" s="391"/>
    </row>
    <row r="3" spans="1:7" ht="20.100000000000001" customHeight="1">
      <c r="A3" s="973" t="s">
        <v>609</v>
      </c>
      <c r="B3" s="974"/>
      <c r="C3" s="556" t="s">
        <v>396</v>
      </c>
      <c r="D3" s="975" t="s">
        <v>608</v>
      </c>
      <c r="E3" s="976"/>
      <c r="F3" s="336"/>
    </row>
    <row r="4" spans="1:7" ht="20.100000000000001" customHeight="1">
      <c r="A4" s="988" t="s">
        <v>610</v>
      </c>
      <c r="B4" s="989"/>
      <c r="C4" s="990" t="s">
        <v>407</v>
      </c>
      <c r="D4" s="991"/>
      <c r="E4" s="992"/>
      <c r="F4" s="336"/>
    </row>
    <row r="5" spans="1:7" ht="20.100000000000001" customHeight="1">
      <c r="A5" s="981" t="s">
        <v>599</v>
      </c>
      <c r="B5" s="982"/>
      <c r="C5" s="985" t="s">
        <v>392</v>
      </c>
      <c r="D5" s="986"/>
      <c r="E5" s="987"/>
      <c r="F5" s="336"/>
    </row>
    <row r="6" spans="1:7" ht="20.100000000000001" customHeight="1">
      <c r="A6" s="983">
        <v>43567</v>
      </c>
      <c r="B6" s="984"/>
      <c r="C6" s="993">
        <v>43592</v>
      </c>
      <c r="D6" s="994"/>
      <c r="E6" s="995"/>
      <c r="F6" s="336"/>
    </row>
    <row r="7" spans="1:7" ht="20.100000000000001" customHeight="1">
      <c r="A7" s="977" t="s">
        <v>611</v>
      </c>
      <c r="B7" s="978"/>
      <c r="C7" s="965" t="s">
        <v>612</v>
      </c>
      <c r="D7" s="966"/>
      <c r="E7" s="967"/>
      <c r="F7" s="336"/>
    </row>
    <row r="8" spans="1:7" ht="20.100000000000001" customHeight="1">
      <c r="A8" s="979" t="s">
        <v>599</v>
      </c>
      <c r="B8" s="980"/>
      <c r="C8" s="962" t="s">
        <v>392</v>
      </c>
      <c r="D8" s="963"/>
      <c r="E8" s="964"/>
      <c r="F8" s="336"/>
    </row>
    <row r="9" spans="1:7" ht="20.100000000000001" customHeight="1" thickBot="1">
      <c r="A9" s="960">
        <v>43567</v>
      </c>
      <c r="B9" s="961"/>
      <c r="C9" s="557">
        <v>43600</v>
      </c>
      <c r="D9" s="558" t="s">
        <v>409</v>
      </c>
      <c r="E9" s="578" t="s">
        <v>605</v>
      </c>
    </row>
    <row r="10" spans="1:7" ht="16.5" customHeight="1">
      <c r="A10" s="571" t="s">
        <v>600</v>
      </c>
      <c r="B10" s="572" t="s">
        <v>606</v>
      </c>
      <c r="C10" s="573" t="s">
        <v>438</v>
      </c>
      <c r="D10" s="573" t="s">
        <v>439</v>
      </c>
      <c r="E10" s="574" t="s">
        <v>598</v>
      </c>
    </row>
    <row r="11" spans="1:7" ht="20.100000000000001" customHeight="1">
      <c r="A11" s="559" t="s">
        <v>434</v>
      </c>
      <c r="B11" s="560" t="s">
        <v>601</v>
      </c>
      <c r="C11" s="561">
        <v>43677</v>
      </c>
      <c r="D11" s="561">
        <v>43692</v>
      </c>
      <c r="E11" s="562"/>
    </row>
    <row r="12" spans="1:7" ht="20.100000000000001" customHeight="1">
      <c r="A12" s="563" t="s">
        <v>435</v>
      </c>
      <c r="B12" s="564" t="s">
        <v>602</v>
      </c>
      <c r="C12" s="565">
        <v>43769</v>
      </c>
      <c r="D12" s="565">
        <v>43784</v>
      </c>
      <c r="E12" s="566"/>
      <c r="G12" s="127" t="s">
        <v>761</v>
      </c>
    </row>
    <row r="13" spans="1:7" ht="20.100000000000001" customHeight="1">
      <c r="A13" s="559" t="s">
        <v>436</v>
      </c>
      <c r="B13" s="560" t="s">
        <v>603</v>
      </c>
      <c r="C13" s="561">
        <v>43861</v>
      </c>
      <c r="D13" s="561">
        <v>43876</v>
      </c>
      <c r="E13" s="562"/>
      <c r="G13" s="127" t="s">
        <v>762</v>
      </c>
    </row>
    <row r="14" spans="1:7" ht="20.100000000000001" customHeight="1" thickBot="1">
      <c r="A14" s="567" t="s">
        <v>437</v>
      </c>
      <c r="B14" s="568" t="s">
        <v>604</v>
      </c>
      <c r="C14" s="569">
        <v>43982</v>
      </c>
      <c r="D14" s="569">
        <v>43997</v>
      </c>
      <c r="E14" s="570">
        <v>43997</v>
      </c>
      <c r="G14" s="127" t="s">
        <v>763</v>
      </c>
    </row>
    <row r="15" spans="1:7" ht="26.25" customHeight="1" thickBot="1">
      <c r="A15" s="968" t="s">
        <v>801</v>
      </c>
      <c r="B15" s="969"/>
      <c r="C15" s="969"/>
      <c r="D15" s="969"/>
      <c r="E15" s="970"/>
    </row>
  </sheetData>
  <mergeCells count="16">
    <mergeCell ref="A1:E1"/>
    <mergeCell ref="A9:B9"/>
    <mergeCell ref="C8:E8"/>
    <mergeCell ref="C7:E7"/>
    <mergeCell ref="A15:E15"/>
    <mergeCell ref="A2:B2"/>
    <mergeCell ref="A3:B3"/>
    <mergeCell ref="D3:E3"/>
    <mergeCell ref="A7:B7"/>
    <mergeCell ref="A8:B8"/>
    <mergeCell ref="A5:B5"/>
    <mergeCell ref="A6:B6"/>
    <mergeCell ref="C5:E5"/>
    <mergeCell ref="A4:B4"/>
    <mergeCell ref="C4:E4"/>
    <mergeCell ref="C6:E6"/>
  </mergeCells>
  <printOptions horizontalCentered="1" verticalCentered="1"/>
  <pageMargins left="0" right="0" top="0" bottom="0"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7"/>
  <sheetViews>
    <sheetView workbookViewId="0">
      <selection activeCell="A2" sqref="A2:C2"/>
    </sheetView>
  </sheetViews>
  <sheetFormatPr defaultRowHeight="30" customHeight="1"/>
  <cols>
    <col min="1" max="1" width="9.28515625" style="470" customWidth="1"/>
    <col min="2" max="2" width="107.85546875" style="469" customWidth="1"/>
    <col min="3" max="3" width="18" style="469" customWidth="1"/>
    <col min="4" max="4" width="12.5703125" style="469" customWidth="1"/>
    <col min="5" max="5" width="11.42578125" style="470" customWidth="1"/>
    <col min="6" max="6" width="10.42578125" style="470" customWidth="1"/>
    <col min="7" max="7" width="10.5703125" style="775" customWidth="1"/>
    <col min="8" max="16384" width="9.140625" style="469"/>
  </cols>
  <sheetData>
    <row r="1" spans="1:7" s="466" customFormat="1" ht="27.95" customHeight="1">
      <c r="A1" s="482" t="s">
        <v>59</v>
      </c>
      <c r="B1" s="484" t="s">
        <v>575</v>
      </c>
      <c r="C1" s="483" t="s">
        <v>545</v>
      </c>
      <c r="D1" s="483" t="s">
        <v>546</v>
      </c>
      <c r="E1" s="483" t="s">
        <v>136</v>
      </c>
      <c r="F1" s="753" t="s">
        <v>789</v>
      </c>
      <c r="G1" s="483" t="s">
        <v>790</v>
      </c>
    </row>
    <row r="2" spans="1:7" s="466" customFormat="1" ht="30" customHeight="1">
      <c r="A2" s="465">
        <v>192</v>
      </c>
      <c r="B2" s="467" t="s">
        <v>576</v>
      </c>
      <c r="C2" s="752" t="s">
        <v>820</v>
      </c>
      <c r="D2" s="471" t="s">
        <v>555</v>
      </c>
      <c r="E2" s="471" t="s">
        <v>142</v>
      </c>
      <c r="F2" s="471"/>
      <c r="G2" s="774"/>
    </row>
    <row r="3" spans="1:7" s="466" customFormat="1" ht="30" customHeight="1">
      <c r="A3" s="465" t="s">
        <v>743</v>
      </c>
      <c r="B3" s="467" t="s">
        <v>771</v>
      </c>
      <c r="C3" s="752"/>
      <c r="D3" s="471"/>
      <c r="E3" s="471"/>
      <c r="F3" s="471" t="s">
        <v>745</v>
      </c>
      <c r="G3" s="774"/>
    </row>
    <row r="4" spans="1:7" s="466" customFormat="1" ht="30" customHeight="1">
      <c r="A4" s="465">
        <v>193</v>
      </c>
      <c r="B4" s="467" t="s">
        <v>562</v>
      </c>
      <c r="C4" s="471">
        <v>10000</v>
      </c>
      <c r="D4" s="473">
        <v>0.1</v>
      </c>
      <c r="E4" s="471" t="s">
        <v>142</v>
      </c>
      <c r="F4" s="471" t="s">
        <v>745</v>
      </c>
      <c r="G4" s="774">
        <v>193</v>
      </c>
    </row>
    <row r="5" spans="1:7" s="466" customFormat="1" ht="30" customHeight="1">
      <c r="A5" s="465"/>
      <c r="B5" s="467" t="s">
        <v>563</v>
      </c>
      <c r="C5" s="471">
        <v>5000</v>
      </c>
      <c r="D5" s="473">
        <v>0.1</v>
      </c>
      <c r="E5" s="471"/>
      <c r="F5" s="471"/>
      <c r="G5" s="774"/>
    </row>
    <row r="6" spans="1:7" s="466" customFormat="1" ht="30" customHeight="1">
      <c r="A6" s="476" t="s">
        <v>64</v>
      </c>
      <c r="B6" s="475" t="s">
        <v>559</v>
      </c>
      <c r="C6" s="471">
        <v>40000</v>
      </c>
      <c r="D6" s="473">
        <v>0.1</v>
      </c>
      <c r="E6" s="471" t="s">
        <v>142</v>
      </c>
      <c r="F6" s="471" t="s">
        <v>745</v>
      </c>
      <c r="G6" s="774" t="s">
        <v>791</v>
      </c>
    </row>
    <row r="7" spans="1:7" s="466" customFormat="1" ht="30" customHeight="1">
      <c r="A7" s="465"/>
      <c r="B7" s="475" t="s">
        <v>560</v>
      </c>
      <c r="C7" s="471">
        <v>50000</v>
      </c>
      <c r="D7" s="473">
        <v>0.1</v>
      </c>
      <c r="E7" s="471"/>
      <c r="F7" s="471"/>
      <c r="G7" s="774"/>
    </row>
    <row r="8" spans="1:7" s="466" customFormat="1" ht="30" customHeight="1">
      <c r="A8" s="465"/>
      <c r="B8" s="475" t="s">
        <v>561</v>
      </c>
      <c r="C8" s="471">
        <v>5000</v>
      </c>
      <c r="D8" s="473">
        <v>0.1</v>
      </c>
      <c r="E8" s="158"/>
      <c r="F8" s="471"/>
      <c r="G8" s="774"/>
    </row>
    <row r="9" spans="1:7" s="466" customFormat="1" ht="30" customHeight="1">
      <c r="A9" s="470" t="s">
        <v>556</v>
      </c>
      <c r="B9" s="472" t="s">
        <v>564</v>
      </c>
      <c r="C9" s="470">
        <v>10000</v>
      </c>
      <c r="D9" s="474">
        <v>0.3</v>
      </c>
      <c r="E9" s="772" t="s">
        <v>744</v>
      </c>
      <c r="F9" s="754" t="s">
        <v>746</v>
      </c>
      <c r="G9" s="774" t="s">
        <v>792</v>
      </c>
    </row>
    <row r="10" spans="1:7" s="466" customFormat="1" ht="30" customHeight="1">
      <c r="A10" s="470" t="s">
        <v>566</v>
      </c>
      <c r="B10" s="472" t="s">
        <v>565</v>
      </c>
      <c r="C10" s="470">
        <v>10000</v>
      </c>
      <c r="D10" s="474">
        <v>0.3</v>
      </c>
      <c r="E10" s="772" t="s">
        <v>744</v>
      </c>
      <c r="F10" s="754" t="s">
        <v>746</v>
      </c>
      <c r="G10" s="774" t="s">
        <v>795</v>
      </c>
    </row>
    <row r="11" spans="1:7" s="466" customFormat="1" ht="30" customHeight="1">
      <c r="A11" s="478" t="s">
        <v>62</v>
      </c>
      <c r="B11" s="477" t="s">
        <v>557</v>
      </c>
      <c r="C11" s="770" t="s">
        <v>554</v>
      </c>
      <c r="D11" s="473">
        <v>0.01</v>
      </c>
      <c r="E11" s="471" t="s">
        <v>745</v>
      </c>
      <c r="F11" s="754"/>
      <c r="G11" s="774" t="s">
        <v>793</v>
      </c>
    </row>
    <row r="12" spans="1:7" s="466" customFormat="1" ht="30" customHeight="1">
      <c r="A12" s="465"/>
      <c r="B12" s="477" t="s">
        <v>577</v>
      </c>
      <c r="C12" s="770" t="s">
        <v>554</v>
      </c>
      <c r="D12" s="473">
        <v>0.02</v>
      </c>
      <c r="E12" s="471"/>
      <c r="F12" s="471"/>
      <c r="G12" s="774"/>
    </row>
    <row r="13" spans="1:7" s="466" customFormat="1" ht="30" customHeight="1">
      <c r="A13" s="465" t="s">
        <v>567</v>
      </c>
      <c r="B13" s="472" t="s">
        <v>568</v>
      </c>
      <c r="C13" s="471">
        <v>15000</v>
      </c>
      <c r="D13" s="473">
        <v>0.05</v>
      </c>
      <c r="E13" s="471" t="s">
        <v>745</v>
      </c>
      <c r="F13" s="471" t="s">
        <v>745</v>
      </c>
      <c r="G13" s="774" t="s">
        <v>794</v>
      </c>
    </row>
    <row r="14" spans="1:7" s="466" customFormat="1" ht="30" customHeight="1">
      <c r="A14" s="465" t="s">
        <v>558</v>
      </c>
      <c r="B14" s="479" t="s">
        <v>569</v>
      </c>
      <c r="C14" s="471">
        <v>100000</v>
      </c>
      <c r="D14" s="473">
        <v>0.01</v>
      </c>
      <c r="E14" s="754"/>
      <c r="F14" s="471" t="s">
        <v>745</v>
      </c>
      <c r="G14" s="774" t="s">
        <v>796</v>
      </c>
    </row>
    <row r="15" spans="1:7" s="466" customFormat="1" ht="30" customHeight="1">
      <c r="A15" s="465" t="s">
        <v>544</v>
      </c>
      <c r="B15" s="467" t="s">
        <v>547</v>
      </c>
      <c r="C15" s="471">
        <v>15000</v>
      </c>
      <c r="D15" s="473">
        <v>0.05</v>
      </c>
      <c r="E15" s="471" t="s">
        <v>745</v>
      </c>
      <c r="F15" s="754" t="s">
        <v>746</v>
      </c>
      <c r="G15" s="774" t="s">
        <v>797</v>
      </c>
    </row>
    <row r="16" spans="1:7" ht="30" customHeight="1">
      <c r="A16" s="481" t="s">
        <v>571</v>
      </c>
      <c r="B16" s="480" t="s">
        <v>548</v>
      </c>
      <c r="C16" s="470">
        <v>240000</v>
      </c>
      <c r="D16" s="474">
        <v>0.02</v>
      </c>
      <c r="E16" s="470" t="s">
        <v>745</v>
      </c>
      <c r="F16" s="470" t="s">
        <v>745</v>
      </c>
    </row>
    <row r="17" spans="1:7" ht="30" customHeight="1">
      <c r="A17" s="468"/>
      <c r="B17" s="480" t="s">
        <v>570</v>
      </c>
      <c r="C17" s="470">
        <v>240000</v>
      </c>
      <c r="D17" s="474">
        <v>0.1</v>
      </c>
    </row>
    <row r="18" spans="1:7" ht="30" customHeight="1">
      <c r="A18" s="468" t="s">
        <v>572</v>
      </c>
      <c r="B18" s="472" t="s">
        <v>574</v>
      </c>
      <c r="C18" s="470">
        <v>5000000</v>
      </c>
      <c r="D18" s="474">
        <v>0.01</v>
      </c>
      <c r="E18" s="771" t="s">
        <v>744</v>
      </c>
      <c r="F18" s="755" t="s">
        <v>746</v>
      </c>
      <c r="G18" s="775" t="s">
        <v>798</v>
      </c>
    </row>
    <row r="19" spans="1:7" ht="30" customHeight="1">
      <c r="A19" s="468" t="s">
        <v>573</v>
      </c>
      <c r="B19" s="472" t="s">
        <v>578</v>
      </c>
      <c r="C19" s="470" t="s">
        <v>742</v>
      </c>
      <c r="D19" s="474">
        <v>0.05</v>
      </c>
      <c r="E19" s="470" t="s">
        <v>745</v>
      </c>
      <c r="F19" s="470" t="s">
        <v>745</v>
      </c>
      <c r="G19" s="775" t="s">
        <v>799</v>
      </c>
    </row>
    <row r="20" spans="1:7" ht="30" customHeight="1">
      <c r="A20" s="470" t="s">
        <v>63</v>
      </c>
      <c r="B20" s="472" t="s">
        <v>549</v>
      </c>
      <c r="C20" s="470">
        <v>30000</v>
      </c>
      <c r="D20" s="474">
        <v>0.1</v>
      </c>
      <c r="E20" s="470" t="s">
        <v>745</v>
      </c>
      <c r="F20" s="755" t="s">
        <v>746</v>
      </c>
      <c r="G20" s="775" t="s">
        <v>800</v>
      </c>
    </row>
    <row r="21" spans="1:7" ht="30" customHeight="1">
      <c r="A21" s="469"/>
    </row>
    <row r="22" spans="1:7" ht="30" customHeight="1">
      <c r="B22" s="756" t="s">
        <v>749</v>
      </c>
    </row>
    <row r="23" spans="1:7" ht="30" customHeight="1">
      <c r="B23" s="472" t="s">
        <v>747</v>
      </c>
    </row>
    <row r="24" spans="1:7" ht="30" customHeight="1">
      <c r="B24" s="756" t="s">
        <v>750</v>
      </c>
    </row>
    <row r="25" spans="1:7" ht="30" customHeight="1">
      <c r="B25" s="472" t="s">
        <v>748</v>
      </c>
    </row>
    <row r="27" spans="1:7" ht="30" customHeight="1">
      <c r="A27" s="470" t="s">
        <v>751</v>
      </c>
      <c r="B27" s="757" t="s">
        <v>754</v>
      </c>
      <c r="C27" s="470" t="s">
        <v>764</v>
      </c>
    </row>
    <row r="28" spans="1:7" ht="30" customHeight="1">
      <c r="A28" s="470" t="s">
        <v>752</v>
      </c>
      <c r="B28" s="757" t="s">
        <v>772</v>
      </c>
      <c r="C28" s="470" t="s">
        <v>766</v>
      </c>
      <c r="D28" s="469" t="s">
        <v>760</v>
      </c>
    </row>
    <row r="29" spans="1:7" ht="30" customHeight="1">
      <c r="A29" s="470" t="s">
        <v>753</v>
      </c>
      <c r="B29" s="757" t="s">
        <v>773</v>
      </c>
      <c r="C29" s="470" t="s">
        <v>767</v>
      </c>
      <c r="D29" s="469" t="s">
        <v>760</v>
      </c>
    </row>
    <row r="30" spans="1:7" ht="30" customHeight="1">
      <c r="A30" s="470" t="s">
        <v>755</v>
      </c>
      <c r="B30" s="757" t="s">
        <v>759</v>
      </c>
      <c r="C30" s="470" t="s">
        <v>765</v>
      </c>
    </row>
    <row r="31" spans="1:7" ht="30" customHeight="1">
      <c r="A31" s="470" t="s">
        <v>756</v>
      </c>
      <c r="B31" s="757" t="s">
        <v>774</v>
      </c>
      <c r="C31" s="755" t="s">
        <v>765</v>
      </c>
    </row>
    <row r="32" spans="1:7" ht="30" customHeight="1">
      <c r="A32" s="470" t="s">
        <v>757</v>
      </c>
      <c r="B32" s="757" t="s">
        <v>758</v>
      </c>
    </row>
    <row r="33" spans="1:7" ht="30" customHeight="1">
      <c r="A33" s="469"/>
      <c r="B33" s="756" t="s">
        <v>135</v>
      </c>
      <c r="C33" s="755"/>
    </row>
    <row r="34" spans="1:7" ht="30" customHeight="1">
      <c r="A34" s="776" t="s">
        <v>92</v>
      </c>
      <c r="B34" s="777" t="s">
        <v>136</v>
      </c>
    </row>
    <row r="35" spans="1:7" ht="30" customHeight="1">
      <c r="A35" s="776" t="s">
        <v>93</v>
      </c>
      <c r="B35" s="777" t="s">
        <v>137</v>
      </c>
    </row>
    <row r="36" spans="1:7" ht="30" customHeight="1">
      <c r="A36" s="776" t="s">
        <v>67</v>
      </c>
      <c r="B36" s="777" t="s">
        <v>804</v>
      </c>
    </row>
    <row r="37" spans="1:7" ht="30" customHeight="1">
      <c r="A37" s="776" t="s">
        <v>484</v>
      </c>
      <c r="B37" s="777" t="s">
        <v>802</v>
      </c>
    </row>
    <row r="38" spans="1:7" ht="30" customHeight="1">
      <c r="A38" s="776" t="s">
        <v>142</v>
      </c>
      <c r="B38" s="777" t="s">
        <v>803</v>
      </c>
    </row>
    <row r="39" spans="1:7" ht="30" customHeight="1">
      <c r="A39" s="776" t="s">
        <v>483</v>
      </c>
      <c r="B39" s="778"/>
    </row>
    <row r="40" spans="1:7" ht="30" customHeight="1">
      <c r="B40" s="758" t="s">
        <v>770</v>
      </c>
    </row>
    <row r="41" spans="1:7" ht="30" customHeight="1">
      <c r="B41" s="757" t="s">
        <v>768</v>
      </c>
    </row>
    <row r="42" spans="1:7" ht="30" customHeight="1">
      <c r="B42" s="757" t="s">
        <v>769</v>
      </c>
    </row>
    <row r="44" spans="1:7" ht="20.25" customHeight="1" thickBot="1">
      <c r="A44" s="785"/>
      <c r="B44" s="784" t="s">
        <v>807</v>
      </c>
    </row>
    <row r="45" spans="1:7" ht="20.100000000000001" customHeight="1" thickBot="1">
      <c r="A45" s="786" t="s">
        <v>92</v>
      </c>
      <c r="B45" s="780" t="s">
        <v>808</v>
      </c>
      <c r="G45" s="779"/>
    </row>
    <row r="46" spans="1:7" ht="20.100000000000001" customHeight="1" thickBot="1">
      <c r="A46" s="786" t="s">
        <v>93</v>
      </c>
      <c r="B46" s="780" t="s">
        <v>809</v>
      </c>
      <c r="G46" s="779"/>
    </row>
    <row r="47" spans="1:7" ht="51.75" customHeight="1" thickBot="1">
      <c r="A47" s="786" t="s">
        <v>67</v>
      </c>
      <c r="B47" s="780" t="s">
        <v>810</v>
      </c>
      <c r="G47" s="779"/>
    </row>
    <row r="48" spans="1:7" ht="21" customHeight="1" thickBot="1">
      <c r="A48" s="782"/>
      <c r="B48" s="783" t="s">
        <v>806</v>
      </c>
    </row>
    <row r="49" spans="1:3" ht="20.100000000000001" customHeight="1" thickBot="1">
      <c r="A49" s="787" t="s">
        <v>92</v>
      </c>
      <c r="B49" s="781" t="s">
        <v>811</v>
      </c>
      <c r="C49" s="773" t="s">
        <v>136</v>
      </c>
    </row>
    <row r="50" spans="1:3" ht="36.75" customHeight="1" thickBot="1">
      <c r="A50" s="787" t="s">
        <v>93</v>
      </c>
      <c r="B50" s="781" t="s">
        <v>812</v>
      </c>
      <c r="C50" s="115" t="s">
        <v>813</v>
      </c>
    </row>
    <row r="51" spans="1:3" ht="36" customHeight="1" thickBot="1">
      <c r="A51" s="787" t="s">
        <v>67</v>
      </c>
      <c r="B51" s="781" t="s">
        <v>805</v>
      </c>
      <c r="C51" s="788" t="s">
        <v>814</v>
      </c>
    </row>
    <row r="52" spans="1:3" ht="16.5" customHeight="1" thickBot="1">
      <c r="A52" s="787" t="s">
        <v>484</v>
      </c>
      <c r="B52" s="781" t="s">
        <v>802</v>
      </c>
      <c r="C52" s="788" t="s">
        <v>802</v>
      </c>
    </row>
    <row r="53" spans="1:3" ht="44.25" thickBot="1">
      <c r="A53" s="787" t="s">
        <v>142</v>
      </c>
      <c r="B53" s="781" t="s">
        <v>815</v>
      </c>
      <c r="C53" s="788" t="s">
        <v>816</v>
      </c>
    </row>
    <row r="54" spans="1:3" ht="18.75" thickBot="1">
      <c r="A54" s="787" t="s">
        <v>483</v>
      </c>
      <c r="B54" s="781" t="s">
        <v>818</v>
      </c>
      <c r="C54" s="115" t="s">
        <v>817</v>
      </c>
    </row>
    <row r="55" spans="1:3" ht="114.75" customHeight="1">
      <c r="B55" s="790" t="s">
        <v>819</v>
      </c>
    </row>
    <row r="56" spans="1:3" ht="30" customHeight="1">
      <c r="B56" s="789"/>
    </row>
    <row r="57" spans="1:3" ht="30" customHeight="1">
      <c r="B57"/>
    </row>
  </sheetData>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showZeros="0" zoomScale="160" zoomScaleNormal="160" zoomScaleSheetLayoutView="150" workbookViewId="0">
      <selection activeCell="E33" sqref="E33"/>
    </sheetView>
  </sheetViews>
  <sheetFormatPr defaultRowHeight="20.100000000000001" customHeight="1"/>
  <cols>
    <col min="1" max="1" width="18.7109375" style="127" customWidth="1"/>
    <col min="2" max="2" width="19.140625" style="127" customWidth="1"/>
    <col min="3" max="5" width="20.7109375" style="127" customWidth="1"/>
    <col min="6" max="6" width="9.140625" style="127"/>
    <col min="7" max="7" width="13.28515625" style="127" customWidth="1"/>
    <col min="8" max="8" width="9.140625" style="127"/>
    <col min="9" max="9" width="9.28515625" style="127" customWidth="1"/>
    <col min="10" max="16384" width="9.140625" style="127"/>
  </cols>
  <sheetData>
    <row r="1" spans="1:5" ht="20.100000000000001" customHeight="1">
      <c r="A1" s="850" t="s">
        <v>523</v>
      </c>
      <c r="B1" s="851"/>
      <c r="C1" s="851"/>
      <c r="D1" s="851"/>
      <c r="E1" s="852"/>
    </row>
    <row r="2" spans="1:5" ht="20.25" customHeight="1">
      <c r="A2" s="853" t="s">
        <v>775</v>
      </c>
      <c r="B2" s="854"/>
      <c r="C2" s="854"/>
      <c r="D2" s="854"/>
      <c r="E2" s="855"/>
    </row>
    <row r="3" spans="1:5" ht="18" customHeight="1">
      <c r="A3" s="502" t="s">
        <v>18</v>
      </c>
      <c r="B3" s="79"/>
      <c r="C3" s="129" t="s">
        <v>582</v>
      </c>
      <c r="D3" s="130"/>
      <c r="E3" s="488"/>
    </row>
    <row r="4" spans="1:5" ht="18" customHeight="1">
      <c r="A4" s="760" t="s">
        <v>19</v>
      </c>
      <c r="B4" s="132"/>
      <c r="C4" s="761" t="s">
        <v>0</v>
      </c>
      <c r="D4" s="134"/>
      <c r="E4" s="418"/>
    </row>
    <row r="5" spans="1:5" ht="18" customHeight="1">
      <c r="A5" s="760" t="s">
        <v>72</v>
      </c>
      <c r="B5" s="132"/>
      <c r="C5" s="761" t="s">
        <v>14</v>
      </c>
      <c r="D5" s="134"/>
      <c r="E5" s="418"/>
    </row>
    <row r="6" spans="1:5" ht="18" customHeight="1">
      <c r="A6" s="760" t="s">
        <v>73</v>
      </c>
      <c r="B6" s="132"/>
      <c r="C6" s="761" t="s">
        <v>16</v>
      </c>
      <c r="D6" s="134"/>
      <c r="E6" s="418"/>
    </row>
    <row r="7" spans="1:5" ht="18" customHeight="1">
      <c r="A7" s="760" t="s">
        <v>74</v>
      </c>
      <c r="B7" s="132"/>
      <c r="C7" s="761" t="s">
        <v>17</v>
      </c>
      <c r="D7" s="134"/>
      <c r="E7" s="418"/>
    </row>
    <row r="8" spans="1:5" ht="18" customHeight="1">
      <c r="A8" s="760" t="s">
        <v>75</v>
      </c>
      <c r="B8" s="132"/>
      <c r="C8" s="761" t="s">
        <v>585</v>
      </c>
      <c r="D8" s="134"/>
      <c r="E8" s="418"/>
    </row>
    <row r="9" spans="1:5" ht="18" customHeight="1">
      <c r="A9" s="760" t="s">
        <v>15</v>
      </c>
      <c r="B9" s="132"/>
      <c r="C9" s="761" t="s">
        <v>586</v>
      </c>
      <c r="D9" s="134"/>
      <c r="E9" s="418"/>
    </row>
    <row r="10" spans="1:5" ht="18" customHeight="1">
      <c r="A10" s="760" t="s">
        <v>587</v>
      </c>
      <c r="B10" s="132"/>
      <c r="C10" s="761" t="s">
        <v>588</v>
      </c>
      <c r="D10" s="134"/>
      <c r="E10" s="418"/>
    </row>
    <row r="11" spans="1:5" ht="18" customHeight="1">
      <c r="A11" s="760" t="s">
        <v>76</v>
      </c>
      <c r="B11" s="132"/>
      <c r="C11" s="761" t="s">
        <v>1</v>
      </c>
      <c r="D11" s="134"/>
      <c r="E11" s="418"/>
    </row>
    <row r="12" spans="1:5" ht="18" customHeight="1">
      <c r="A12" s="760" t="s">
        <v>2</v>
      </c>
      <c r="B12" s="132"/>
      <c r="C12" s="761">
        <v>9811116835</v>
      </c>
      <c r="D12" s="134"/>
      <c r="E12" s="418"/>
    </row>
    <row r="13" spans="1:5" ht="18" customHeight="1">
      <c r="A13" s="760" t="s">
        <v>4</v>
      </c>
      <c r="B13" s="132"/>
      <c r="C13" s="761" t="s">
        <v>5</v>
      </c>
      <c r="D13" s="134"/>
      <c r="E13" s="418"/>
    </row>
    <row r="14" spans="1:5" ht="18" customHeight="1">
      <c r="A14" s="760" t="s">
        <v>77</v>
      </c>
      <c r="B14" s="132"/>
      <c r="C14" s="761" t="s">
        <v>584</v>
      </c>
      <c r="D14" s="134"/>
      <c r="E14" s="418"/>
    </row>
    <row r="15" spans="1:5" ht="18" customHeight="1">
      <c r="A15" s="760" t="s">
        <v>78</v>
      </c>
      <c r="B15" s="132"/>
      <c r="C15" s="761" t="s">
        <v>583</v>
      </c>
      <c r="D15" s="134"/>
      <c r="E15" s="418"/>
    </row>
    <row r="16" spans="1:5" ht="18" customHeight="1">
      <c r="A16" s="760" t="s">
        <v>23</v>
      </c>
      <c r="B16" s="132"/>
      <c r="C16" s="761" t="s">
        <v>6</v>
      </c>
      <c r="D16" s="134"/>
      <c r="E16" s="418"/>
    </row>
    <row r="17" spans="1:5" ht="18" customHeight="1">
      <c r="A17" s="760" t="s">
        <v>79</v>
      </c>
      <c r="B17" s="132"/>
      <c r="C17" s="761" t="s">
        <v>14</v>
      </c>
      <c r="D17" s="134"/>
      <c r="E17" s="418"/>
    </row>
    <row r="18" spans="1:5" ht="18" customHeight="1">
      <c r="A18" s="760" t="s">
        <v>7</v>
      </c>
      <c r="B18" s="132"/>
      <c r="C18" s="761">
        <v>9899444111</v>
      </c>
      <c r="D18" s="134"/>
      <c r="E18" s="418"/>
    </row>
    <row r="19" spans="1:5" ht="18" customHeight="1">
      <c r="A19" s="760" t="s">
        <v>24</v>
      </c>
      <c r="B19" s="132"/>
      <c r="C19" s="761" t="s">
        <v>345</v>
      </c>
      <c r="D19" s="134"/>
      <c r="E19" s="418"/>
    </row>
    <row r="20" spans="1:5" ht="18" customHeight="1">
      <c r="A20" s="504" t="s">
        <v>80</v>
      </c>
      <c r="B20" s="136"/>
      <c r="C20" s="137" t="s">
        <v>115</v>
      </c>
      <c r="D20" s="138"/>
      <c r="E20" s="489"/>
    </row>
    <row r="21" spans="1:5" ht="20.100000000000001" customHeight="1">
      <c r="A21" s="505" t="s">
        <v>784</v>
      </c>
      <c r="B21" s="490"/>
      <c r="C21" s="134"/>
      <c r="D21" s="134"/>
      <c r="E21" s="418"/>
    </row>
    <row r="22" spans="1:5" ht="17.25" customHeight="1">
      <c r="A22" s="579" t="s">
        <v>8</v>
      </c>
      <c r="B22" s="580"/>
      <c r="C22" s="526" t="s">
        <v>776</v>
      </c>
      <c r="D22" s="526" t="s">
        <v>777</v>
      </c>
      <c r="E22" s="527" t="s">
        <v>579</v>
      </c>
    </row>
    <row r="23" spans="1:5" ht="20.100000000000001" customHeight="1">
      <c r="A23" s="671" t="s">
        <v>10</v>
      </c>
      <c r="B23" s="132"/>
      <c r="C23" s="763" t="s">
        <v>778</v>
      </c>
      <c r="D23" s="763" t="s">
        <v>779</v>
      </c>
      <c r="E23" s="764" t="s">
        <v>581</v>
      </c>
    </row>
    <row r="24" spans="1:5" ht="20.100000000000001" customHeight="1">
      <c r="A24" s="766" t="s">
        <v>445</v>
      </c>
      <c r="B24" s="144"/>
      <c r="C24" s="159" t="s">
        <v>780</v>
      </c>
      <c r="D24" s="159" t="s">
        <v>781</v>
      </c>
      <c r="E24" s="492" t="s">
        <v>782</v>
      </c>
    </row>
    <row r="25" spans="1:5" ht="20.100000000000001" customHeight="1">
      <c r="A25" s="769" t="s">
        <v>34</v>
      </c>
      <c r="B25" s="144"/>
      <c r="C25" s="763" t="s">
        <v>168</v>
      </c>
      <c r="D25" s="763" t="s">
        <v>35</v>
      </c>
      <c r="E25" s="763" t="s">
        <v>109</v>
      </c>
    </row>
    <row r="26" spans="1:5" ht="20.100000000000001" customHeight="1">
      <c r="A26" s="769" t="s">
        <v>85</v>
      </c>
      <c r="B26" s="144"/>
      <c r="C26" s="763" t="s">
        <v>571</v>
      </c>
      <c r="D26" s="763" t="s">
        <v>62</v>
      </c>
      <c r="E26" s="763" t="s">
        <v>63</v>
      </c>
    </row>
    <row r="27" spans="1:5" ht="20.100000000000001" customHeight="1">
      <c r="A27" s="769" t="s">
        <v>446</v>
      </c>
      <c r="B27" s="144"/>
      <c r="C27" s="389">
        <v>0.1</v>
      </c>
      <c r="D27" s="389">
        <v>0.02</v>
      </c>
      <c r="E27" s="389">
        <v>0.1</v>
      </c>
    </row>
    <row r="28" spans="1:5" ht="20.100000000000001" customHeight="1">
      <c r="A28" s="769" t="s">
        <v>33</v>
      </c>
      <c r="B28" s="144"/>
      <c r="C28" s="763" t="s">
        <v>111</v>
      </c>
      <c r="D28" s="763" t="s">
        <v>278</v>
      </c>
      <c r="E28" s="763" t="s">
        <v>38</v>
      </c>
    </row>
    <row r="29" spans="1:5" ht="20.100000000000001" customHeight="1">
      <c r="A29" s="768" t="s">
        <v>86</v>
      </c>
      <c r="B29" s="144"/>
      <c r="C29" s="763"/>
      <c r="E29" s="763"/>
    </row>
    <row r="30" spans="1:5" ht="20.100000000000001" customHeight="1">
      <c r="A30" s="767" t="s">
        <v>66</v>
      </c>
      <c r="B30" s="144"/>
      <c r="C30" s="762">
        <v>300000</v>
      </c>
      <c r="D30" s="762">
        <v>180000</v>
      </c>
      <c r="E30" s="762">
        <v>120000</v>
      </c>
    </row>
    <row r="31" spans="1:5" ht="20.100000000000001" customHeight="1">
      <c r="A31" s="767" t="s">
        <v>275</v>
      </c>
      <c r="B31" s="144"/>
      <c r="C31" s="762">
        <f>C30*0.1</f>
        <v>30000</v>
      </c>
      <c r="D31" s="762">
        <f>D30*0.02</f>
        <v>3600</v>
      </c>
      <c r="E31" s="762">
        <f>E30*0.1</f>
        <v>12000</v>
      </c>
    </row>
    <row r="32" spans="1:5" ht="20.100000000000001" customHeight="1">
      <c r="A32" s="767" t="s">
        <v>39</v>
      </c>
      <c r="B32" s="144"/>
      <c r="C32" s="464">
        <v>43583</v>
      </c>
      <c r="D32" s="765">
        <v>43600</v>
      </c>
      <c r="E32" s="765">
        <v>43629</v>
      </c>
    </row>
    <row r="33" spans="1:5" ht="20.100000000000001" customHeight="1">
      <c r="A33" s="767" t="s">
        <v>125</v>
      </c>
      <c r="B33" s="144"/>
      <c r="C33" s="765">
        <v>43588</v>
      </c>
      <c r="D33" s="765">
        <v>43622</v>
      </c>
      <c r="E33" s="765">
        <v>43653</v>
      </c>
    </row>
    <row r="34" spans="1:5" ht="20.100000000000001" customHeight="1">
      <c r="A34" s="767" t="s">
        <v>126</v>
      </c>
      <c r="B34" s="144"/>
      <c r="C34" s="159" t="s">
        <v>114</v>
      </c>
      <c r="D34" s="159" t="s">
        <v>783</v>
      </c>
      <c r="E34" s="159" t="s">
        <v>379</v>
      </c>
    </row>
    <row r="35" spans="1:5" ht="13.5" customHeight="1" thickBot="1">
      <c r="A35" s="860" t="s">
        <v>592</v>
      </c>
      <c r="B35" s="861"/>
      <c r="C35" s="861"/>
      <c r="D35" s="861"/>
      <c r="E35" s="862"/>
    </row>
    <row r="36" spans="1:5" ht="20.100000000000001" customHeight="1">
      <c r="A36" s="759"/>
      <c r="B36" s="759"/>
      <c r="C36" s="161"/>
      <c r="D36" s="161"/>
      <c r="E36" s="162"/>
    </row>
    <row r="38" spans="1:5" ht="20.100000000000001" customHeight="1">
      <c r="A38" s="127" t="s">
        <v>785</v>
      </c>
    </row>
    <row r="39" spans="1:5" ht="20.100000000000001" customHeight="1">
      <c r="A39" s="614" t="s">
        <v>786</v>
      </c>
      <c r="B39" s="614"/>
    </row>
    <row r="40" spans="1:5" ht="20.100000000000001" customHeight="1">
      <c r="A40" s="615" t="s">
        <v>787</v>
      </c>
      <c r="B40" s="615"/>
    </row>
    <row r="41" spans="1:5" ht="20.100000000000001" customHeight="1">
      <c r="A41" s="613" t="s">
        <v>634</v>
      </c>
      <c r="B41" s="613" t="s">
        <v>633</v>
      </c>
    </row>
    <row r="42" spans="1:5" ht="20.100000000000001" customHeight="1">
      <c r="A42" s="127" t="s">
        <v>788</v>
      </c>
    </row>
  </sheetData>
  <mergeCells count="3">
    <mergeCell ref="A35:E35"/>
    <mergeCell ref="A1:E1"/>
    <mergeCell ref="A2:E2"/>
  </mergeCells>
  <pageMargins left="0" right="0" top="0.75" bottom="0" header="0" footer="0"/>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4"/>
  <sheetViews>
    <sheetView showZeros="0" topLeftCell="A20" zoomScale="140" zoomScaleNormal="140" zoomScaleSheetLayoutView="150" workbookViewId="0">
      <selection activeCell="F105" sqref="F105"/>
    </sheetView>
  </sheetViews>
  <sheetFormatPr defaultRowHeight="20.100000000000001" customHeight="1"/>
  <cols>
    <col min="1" max="2" width="18.7109375" style="127" customWidth="1"/>
    <col min="3" max="5" width="20.7109375" style="127" customWidth="1"/>
    <col min="6" max="6" width="9.140625" style="127"/>
    <col min="7" max="7" width="13.28515625" style="127" customWidth="1"/>
    <col min="8" max="8" width="9.140625" style="127"/>
    <col min="9" max="9" width="9.28515625" style="127" customWidth="1"/>
    <col min="10" max="16384" width="9.140625" style="127"/>
  </cols>
  <sheetData>
    <row r="1" spans="1:7" ht="20.100000000000001" customHeight="1">
      <c r="A1" s="835" t="s">
        <v>268</v>
      </c>
      <c r="B1" s="835"/>
      <c r="C1" s="835"/>
      <c r="D1" s="835"/>
      <c r="E1" s="835"/>
    </row>
    <row r="2" spans="1:7" ht="30" customHeight="1">
      <c r="A2" s="836" t="s">
        <v>262</v>
      </c>
      <c r="B2" s="836"/>
      <c r="C2" s="836"/>
      <c r="D2" s="836"/>
      <c r="E2" s="836"/>
    </row>
    <row r="3" spans="1:7" ht="20.100000000000001" customHeight="1">
      <c r="A3" s="128" t="s">
        <v>18</v>
      </c>
      <c r="B3" s="79"/>
      <c r="C3" s="129" t="s">
        <v>263</v>
      </c>
      <c r="D3" s="130"/>
      <c r="E3" s="79"/>
    </row>
    <row r="4" spans="1:7" ht="20.100000000000001" customHeight="1">
      <c r="A4" s="131" t="s">
        <v>19</v>
      </c>
      <c r="B4" s="132"/>
      <c r="C4" s="133" t="s">
        <v>0</v>
      </c>
      <c r="D4" s="134"/>
      <c r="E4" s="132"/>
    </row>
    <row r="5" spans="1:7" ht="20.100000000000001" customHeight="1">
      <c r="A5" s="131" t="s">
        <v>72</v>
      </c>
      <c r="B5" s="132"/>
      <c r="C5" s="133" t="s">
        <v>14</v>
      </c>
      <c r="D5" s="134"/>
      <c r="E5" s="132"/>
    </row>
    <row r="6" spans="1:7" ht="20.100000000000001" customHeight="1">
      <c r="A6" s="131" t="s">
        <v>73</v>
      </c>
      <c r="B6" s="132"/>
      <c r="C6" s="133" t="s">
        <v>16</v>
      </c>
      <c r="D6" s="134"/>
      <c r="E6" s="132"/>
    </row>
    <row r="7" spans="1:7" ht="20.100000000000001" customHeight="1">
      <c r="A7" s="131" t="s">
        <v>74</v>
      </c>
      <c r="B7" s="132"/>
      <c r="C7" s="133" t="s">
        <v>17</v>
      </c>
      <c r="D7" s="134"/>
      <c r="E7" s="132"/>
    </row>
    <row r="8" spans="1:7" ht="20.100000000000001" customHeight="1">
      <c r="A8" s="131" t="s">
        <v>15</v>
      </c>
      <c r="B8" s="132"/>
      <c r="C8" s="133" t="s">
        <v>97</v>
      </c>
      <c r="D8" s="134"/>
      <c r="E8" s="132"/>
    </row>
    <row r="9" spans="1:7" ht="20.100000000000001" customHeight="1">
      <c r="A9" s="131" t="s">
        <v>75</v>
      </c>
      <c r="B9" s="132"/>
      <c r="C9" s="133" t="s">
        <v>128</v>
      </c>
      <c r="E9" s="132"/>
      <c r="G9" s="182"/>
    </row>
    <row r="10" spans="1:7" ht="20.100000000000001" customHeight="1">
      <c r="A10" s="131" t="s">
        <v>76</v>
      </c>
      <c r="B10" s="132"/>
      <c r="C10" s="133" t="s">
        <v>1</v>
      </c>
      <c r="D10" s="134"/>
      <c r="E10" s="132"/>
    </row>
    <row r="11" spans="1:7" ht="20.100000000000001" customHeight="1">
      <c r="A11" s="131" t="s">
        <v>2</v>
      </c>
      <c r="B11" s="132"/>
      <c r="C11" s="133">
        <v>9811116835</v>
      </c>
      <c r="D11" s="134"/>
      <c r="E11" s="132"/>
    </row>
    <row r="12" spans="1:7" ht="20.100000000000001" customHeight="1">
      <c r="A12" s="131" t="s">
        <v>71</v>
      </c>
      <c r="B12" s="132"/>
      <c r="C12" s="133" t="s">
        <v>104</v>
      </c>
      <c r="D12" s="134"/>
      <c r="E12" s="132"/>
    </row>
    <row r="13" spans="1:7" ht="20.100000000000001" customHeight="1">
      <c r="A13" s="131" t="s">
        <v>70</v>
      </c>
      <c r="B13" s="132"/>
      <c r="C13" s="133" t="s">
        <v>3</v>
      </c>
      <c r="D13" s="134"/>
      <c r="E13" s="132"/>
    </row>
    <row r="14" spans="1:7" ht="20.100000000000001" customHeight="1">
      <c r="A14" s="131" t="s">
        <v>4</v>
      </c>
      <c r="B14" s="132"/>
      <c r="C14" s="133" t="s">
        <v>5</v>
      </c>
      <c r="D14" s="134"/>
      <c r="E14" s="132"/>
    </row>
    <row r="15" spans="1:7" ht="20.100000000000001" customHeight="1">
      <c r="A15" s="131" t="s">
        <v>77</v>
      </c>
      <c r="B15" s="132"/>
      <c r="C15" s="133" t="s">
        <v>98</v>
      </c>
      <c r="D15" s="134"/>
      <c r="E15" s="132"/>
    </row>
    <row r="16" spans="1:7" ht="20.100000000000001" customHeight="1">
      <c r="A16" s="131" t="s">
        <v>78</v>
      </c>
      <c r="B16" s="132"/>
      <c r="C16" s="133" t="s">
        <v>116</v>
      </c>
      <c r="D16" s="134"/>
      <c r="E16" s="132"/>
    </row>
    <row r="17" spans="1:5" ht="20.100000000000001" customHeight="1">
      <c r="A17" s="131" t="s">
        <v>23</v>
      </c>
      <c r="B17" s="132"/>
      <c r="C17" s="133" t="s">
        <v>6</v>
      </c>
      <c r="D17" s="134"/>
      <c r="E17" s="132"/>
    </row>
    <row r="18" spans="1:5" ht="20.100000000000001" customHeight="1">
      <c r="A18" s="131" t="s">
        <v>79</v>
      </c>
      <c r="B18" s="132"/>
      <c r="C18" s="133" t="s">
        <v>119</v>
      </c>
      <c r="D18" s="134"/>
      <c r="E18" s="132"/>
    </row>
    <row r="19" spans="1:5" ht="20.100000000000001" customHeight="1">
      <c r="A19" s="131" t="s">
        <v>7</v>
      </c>
      <c r="B19" s="132"/>
      <c r="C19" s="133">
        <v>8447610144</v>
      </c>
      <c r="D19" s="134"/>
      <c r="E19" s="132"/>
    </row>
    <row r="20" spans="1:5" ht="20.100000000000001" customHeight="1">
      <c r="A20" s="131" t="s">
        <v>24</v>
      </c>
      <c r="B20" s="132"/>
      <c r="C20" s="133" t="s">
        <v>99</v>
      </c>
      <c r="D20" s="134"/>
      <c r="E20" s="132"/>
    </row>
    <row r="21" spans="1:5" ht="20.100000000000001" customHeight="1">
      <c r="A21" s="135" t="s">
        <v>80</v>
      </c>
      <c r="B21" s="136"/>
      <c r="C21" s="137" t="s">
        <v>115</v>
      </c>
      <c r="D21" s="138"/>
      <c r="E21" s="136"/>
    </row>
    <row r="22" spans="1:5" ht="20.100000000000001" customHeight="1">
      <c r="A22" s="139" t="s">
        <v>88</v>
      </c>
      <c r="B22" s="139"/>
    </row>
    <row r="23" spans="1:5" ht="20.100000000000001" customHeight="1">
      <c r="A23" s="128" t="s">
        <v>8</v>
      </c>
      <c r="B23" s="79"/>
      <c r="C23" s="71" t="str">
        <f>+C15</f>
        <v>Mohd Sajid</v>
      </c>
      <c r="D23" s="71" t="s">
        <v>100</v>
      </c>
      <c r="E23" s="71" t="s">
        <v>101</v>
      </c>
    </row>
    <row r="24" spans="1:5" ht="30" customHeight="1">
      <c r="A24" s="140" t="s">
        <v>9</v>
      </c>
      <c r="B24" s="141"/>
      <c r="C24" s="142" t="str">
        <f>+C18</f>
        <v>1125,  Street No. 39, Zafrabad, Delhi-110053</v>
      </c>
      <c r="D24" s="142" t="s">
        <v>105</v>
      </c>
      <c r="E24" s="142" t="s">
        <v>120</v>
      </c>
    </row>
    <row r="25" spans="1:5" ht="20.100000000000001" customHeight="1">
      <c r="A25" s="131" t="s">
        <v>10</v>
      </c>
      <c r="B25" s="132"/>
      <c r="C25" s="71" t="str">
        <f>+C16</f>
        <v>FSNPS1989K</v>
      </c>
      <c r="D25" s="71" t="s">
        <v>102</v>
      </c>
      <c r="E25" s="71" t="s">
        <v>103</v>
      </c>
    </row>
    <row r="26" spans="1:5" ht="20.100000000000001" customHeight="1">
      <c r="A26" s="143" t="s">
        <v>11</v>
      </c>
      <c r="B26" s="144"/>
      <c r="C26" s="71" t="s">
        <v>6</v>
      </c>
      <c r="D26" s="71" t="s">
        <v>12</v>
      </c>
      <c r="E26" s="71" t="s">
        <v>13</v>
      </c>
    </row>
    <row r="27" spans="1:5" ht="20.100000000000001" customHeight="1">
      <c r="A27" s="131" t="s">
        <v>27</v>
      </c>
      <c r="B27" s="132"/>
      <c r="C27" s="71" t="s">
        <v>5</v>
      </c>
      <c r="D27" s="71" t="s">
        <v>5</v>
      </c>
      <c r="E27" s="71" t="s">
        <v>5</v>
      </c>
    </row>
    <row r="28" spans="1:5" ht="22.5" customHeight="1">
      <c r="A28" s="145" t="s">
        <v>25</v>
      </c>
      <c r="B28" s="146"/>
      <c r="C28" s="147" t="s">
        <v>264</v>
      </c>
      <c r="D28" s="147" t="s">
        <v>264</v>
      </c>
      <c r="E28" s="147" t="s">
        <v>264</v>
      </c>
    </row>
    <row r="29" spans="1:5" ht="20.100000000000001" customHeight="1">
      <c r="A29" s="131" t="s">
        <v>28</v>
      </c>
      <c r="B29" s="132"/>
      <c r="C29" s="147">
        <v>32629</v>
      </c>
      <c r="D29" s="147">
        <v>28426</v>
      </c>
      <c r="E29" s="147">
        <v>31735</v>
      </c>
    </row>
    <row r="30" spans="1:5" ht="20.100000000000001" customHeight="1">
      <c r="A30" s="148" t="s">
        <v>86</v>
      </c>
      <c r="B30" s="144"/>
      <c r="C30" s="71"/>
      <c r="D30" s="71"/>
      <c r="E30" s="71"/>
    </row>
    <row r="31" spans="1:5" ht="18.75" customHeight="1">
      <c r="A31" s="131" t="s">
        <v>21</v>
      </c>
      <c r="B31" s="132"/>
      <c r="C31" s="149">
        <v>1250000</v>
      </c>
      <c r="D31" s="149">
        <v>950000</v>
      </c>
      <c r="E31" s="149">
        <v>750000</v>
      </c>
    </row>
    <row r="32" spans="1:5" ht="30" customHeight="1">
      <c r="A32" s="837" t="s">
        <v>30</v>
      </c>
      <c r="B32" s="838"/>
      <c r="C32" s="149">
        <v>250000</v>
      </c>
      <c r="D32" s="149">
        <v>-210000</v>
      </c>
      <c r="E32" s="71"/>
    </row>
    <row r="33" spans="1:5" ht="20.100000000000001" customHeight="1">
      <c r="A33" s="839" t="s">
        <v>26</v>
      </c>
      <c r="B33" s="840"/>
      <c r="C33" s="149">
        <v>-10000</v>
      </c>
      <c r="D33" s="149">
        <v>40000</v>
      </c>
      <c r="E33" s="149">
        <v>0</v>
      </c>
    </row>
    <row r="34" spans="1:5" ht="19.5" customHeight="1">
      <c r="A34" s="837" t="s">
        <v>22</v>
      </c>
      <c r="B34" s="838"/>
      <c r="C34" s="149">
        <v>180000</v>
      </c>
      <c r="D34" s="149">
        <v>190000</v>
      </c>
      <c r="E34" s="149">
        <v>120000</v>
      </c>
    </row>
    <row r="35" spans="1:5" ht="20.100000000000001" customHeight="1">
      <c r="A35" s="841" t="s">
        <v>31</v>
      </c>
      <c r="B35" s="842"/>
      <c r="C35" s="149">
        <v>60000</v>
      </c>
      <c r="D35" s="149">
        <v>40000</v>
      </c>
      <c r="E35" s="149">
        <v>20000</v>
      </c>
    </row>
    <row r="36" spans="1:5" ht="20.100000000000001" customHeight="1">
      <c r="A36" s="843" t="s">
        <v>90</v>
      </c>
      <c r="B36" s="843"/>
      <c r="C36" s="843"/>
      <c r="D36" s="843"/>
      <c r="E36" s="843"/>
    </row>
    <row r="37" spans="1:5" ht="20.100000000000001" customHeight="1">
      <c r="A37" s="844" t="s">
        <v>265</v>
      </c>
      <c r="B37" s="845"/>
      <c r="C37" s="150" t="s">
        <v>106</v>
      </c>
      <c r="D37" s="151" t="s">
        <v>29</v>
      </c>
      <c r="E37" s="79"/>
    </row>
    <row r="38" spans="1:5" ht="20.100000000000001" customHeight="1">
      <c r="A38" s="846" t="s">
        <v>266</v>
      </c>
      <c r="B38" s="847"/>
      <c r="C38" s="152" t="s">
        <v>20</v>
      </c>
      <c r="D38" s="153" t="s">
        <v>29</v>
      </c>
      <c r="E38" s="132"/>
    </row>
    <row r="39" spans="1:5" ht="20.100000000000001" customHeight="1">
      <c r="A39" s="848" t="s">
        <v>267</v>
      </c>
      <c r="B39" s="849"/>
      <c r="C39" s="154" t="s">
        <v>107</v>
      </c>
      <c r="D39" s="155" t="s">
        <v>29</v>
      </c>
      <c r="E39" s="136"/>
    </row>
    <row r="40" spans="1:5" ht="20.100000000000001" customHeight="1">
      <c r="E40" s="183" t="s">
        <v>239</v>
      </c>
    </row>
    <row r="41" spans="1:5" ht="20.100000000000001" customHeight="1">
      <c r="A41" s="139" t="s">
        <v>89</v>
      </c>
      <c r="B41" s="139"/>
    </row>
    <row r="42" spans="1:5" ht="20.100000000000001" customHeight="1">
      <c r="A42" s="143" t="s">
        <v>32</v>
      </c>
      <c r="B42" s="144"/>
      <c r="C42" s="71" t="s">
        <v>112</v>
      </c>
      <c r="D42" s="71" t="s">
        <v>108</v>
      </c>
      <c r="E42" s="71" t="str">
        <f>+C23</f>
        <v>Mohd Sajid</v>
      </c>
    </row>
    <row r="43" spans="1:5" ht="30" customHeight="1">
      <c r="A43" s="143" t="s">
        <v>81</v>
      </c>
      <c r="B43" s="144"/>
      <c r="C43" s="142" t="s">
        <v>121</v>
      </c>
      <c r="D43" s="142" t="s">
        <v>122</v>
      </c>
      <c r="E43" s="142" t="str">
        <f>+C24</f>
        <v>1125,  Street No. 39, Zafrabad, Delhi-110053</v>
      </c>
    </row>
    <row r="44" spans="1:5" ht="26.25" customHeight="1">
      <c r="A44" s="143"/>
      <c r="B44" s="144"/>
      <c r="C44" s="157" t="s">
        <v>117</v>
      </c>
      <c r="D44" s="156" t="s">
        <v>123</v>
      </c>
      <c r="E44" s="157"/>
    </row>
    <row r="45" spans="1:5" ht="20.100000000000001" customHeight="1">
      <c r="A45" s="143" t="s">
        <v>82</v>
      </c>
      <c r="B45" s="144"/>
      <c r="C45" s="199"/>
      <c r="D45" s="158" t="s">
        <v>118</v>
      </c>
      <c r="E45" s="71" t="str">
        <f>+C25</f>
        <v>FSNPS1989K</v>
      </c>
    </row>
    <row r="46" spans="1:5" ht="20.100000000000001" customHeight="1">
      <c r="A46" s="143" t="s">
        <v>34</v>
      </c>
      <c r="B46" s="144"/>
      <c r="C46" s="71" t="s">
        <v>35</v>
      </c>
      <c r="D46" s="71" t="s">
        <v>109</v>
      </c>
      <c r="E46" s="71" t="s">
        <v>110</v>
      </c>
    </row>
    <row r="47" spans="1:5" ht="20.100000000000001" customHeight="1">
      <c r="A47" s="143" t="s">
        <v>85</v>
      </c>
      <c r="B47" s="144"/>
      <c r="C47" s="71" t="s">
        <v>62</v>
      </c>
      <c r="D47" s="71" t="s">
        <v>63</v>
      </c>
      <c r="E47" s="71" t="s">
        <v>64</v>
      </c>
    </row>
    <row r="48" spans="1:5" ht="20.100000000000001" customHeight="1">
      <c r="A48" s="143" t="s">
        <v>33</v>
      </c>
      <c r="B48" s="144"/>
      <c r="C48" s="71" t="s">
        <v>111</v>
      </c>
      <c r="D48" s="71" t="s">
        <v>38</v>
      </c>
      <c r="E48" s="71" t="s">
        <v>38</v>
      </c>
    </row>
    <row r="49" spans="1:5" ht="26.25" customHeight="1">
      <c r="A49" s="148" t="s">
        <v>86</v>
      </c>
      <c r="B49" s="144"/>
      <c r="C49" s="71"/>
      <c r="E49" s="71"/>
    </row>
    <row r="50" spans="1:5" ht="20.100000000000001" customHeight="1">
      <c r="A50" s="143" t="s">
        <v>66</v>
      </c>
      <c r="B50" s="144"/>
      <c r="C50" s="149">
        <v>150000</v>
      </c>
      <c r="D50" s="149">
        <v>250000</v>
      </c>
      <c r="E50" s="149">
        <v>40000</v>
      </c>
    </row>
    <row r="51" spans="1:5" ht="20.100000000000001" customHeight="1">
      <c r="A51" s="143" t="s">
        <v>39</v>
      </c>
      <c r="B51" s="144"/>
      <c r="C51" s="147">
        <v>42751</v>
      </c>
      <c r="D51" s="147">
        <v>42784</v>
      </c>
      <c r="E51" s="147">
        <v>42825</v>
      </c>
    </row>
    <row r="52" spans="1:5" ht="20.100000000000001" customHeight="1">
      <c r="A52" s="143" t="s">
        <v>125</v>
      </c>
      <c r="B52" s="144"/>
      <c r="C52" s="147">
        <v>42769</v>
      </c>
      <c r="D52" s="147">
        <v>42799</v>
      </c>
      <c r="E52" s="147">
        <v>42832</v>
      </c>
    </row>
    <row r="53" spans="1:5" ht="20.100000000000001" customHeight="1">
      <c r="A53" s="143" t="s">
        <v>126</v>
      </c>
      <c r="B53" s="144"/>
      <c r="C53" s="159" t="s">
        <v>114</v>
      </c>
      <c r="D53" s="159" t="s">
        <v>113</v>
      </c>
      <c r="E53" s="159" t="s">
        <v>40</v>
      </c>
    </row>
    <row r="54" spans="1:5" ht="20.100000000000001" customHeight="1">
      <c r="A54" s="215"/>
      <c r="B54" s="215"/>
      <c r="C54" s="161"/>
      <c r="D54" s="161"/>
      <c r="E54" s="162"/>
    </row>
    <row r="55" spans="1:5" ht="20.100000000000001" customHeight="1">
      <c r="A55" s="127" t="s">
        <v>124</v>
      </c>
      <c r="E55" s="163" t="s">
        <v>69</v>
      </c>
    </row>
    <row r="56" spans="1:5" ht="15" customHeight="1">
      <c r="A56" s="139" t="s">
        <v>204</v>
      </c>
      <c r="B56" s="139"/>
      <c r="C56" s="164" t="str">
        <f>+C23</f>
        <v>Mohd Sajid</v>
      </c>
      <c r="D56" s="164" t="str">
        <f>+D23</f>
        <v>Ghan Shyam</v>
      </c>
      <c r="E56" s="164" t="str">
        <f>+E23</f>
        <v>Pyare  Mohan</v>
      </c>
    </row>
    <row r="57" spans="1:5" ht="20.100000000000001" customHeight="1">
      <c r="A57" s="184" t="s">
        <v>21</v>
      </c>
      <c r="B57" s="184"/>
      <c r="C57" s="68">
        <f>+C31</f>
        <v>1250000</v>
      </c>
      <c r="D57" s="68">
        <f>+D31</f>
        <v>950000</v>
      </c>
      <c r="E57" s="68">
        <f>+E31</f>
        <v>750000</v>
      </c>
    </row>
    <row r="58" spans="1:5" ht="20.100000000000001" customHeight="1">
      <c r="A58" s="184" t="s">
        <v>236</v>
      </c>
      <c r="B58" s="184"/>
      <c r="C58" s="68">
        <f>IF(C32&lt;-200000,-200000,C32)</f>
        <v>250000</v>
      </c>
      <c r="D58" s="68">
        <f>IF(D32&lt;-200000,-200000,D32)</f>
        <v>-200000</v>
      </c>
      <c r="E58" s="68">
        <f>IF(E32&lt;-200000,-200000,E32)</f>
        <v>0</v>
      </c>
    </row>
    <row r="59" spans="1:5" ht="20.100000000000001" customHeight="1">
      <c r="A59" s="184" t="s">
        <v>237</v>
      </c>
      <c r="B59" s="184"/>
      <c r="C59" s="72">
        <f>IF(C33&lt;0,0, C33)</f>
        <v>0</v>
      </c>
      <c r="D59" s="72">
        <f>IF(D33&lt;0,0, D33)</f>
        <v>40000</v>
      </c>
      <c r="E59" s="72">
        <f>IF(E33&lt;0,0, E33)</f>
        <v>0</v>
      </c>
    </row>
    <row r="60" spans="1:5" ht="20.100000000000001" customHeight="1">
      <c r="A60" s="184" t="s">
        <v>42</v>
      </c>
      <c r="B60" s="184"/>
      <c r="C60" s="68">
        <f>SUM(C57:C59)</f>
        <v>1500000</v>
      </c>
      <c r="D60" s="68">
        <f t="shared" ref="D60:E60" si="0">SUM(D57:D59)</f>
        <v>790000</v>
      </c>
      <c r="E60" s="68">
        <f t="shared" si="0"/>
        <v>750000</v>
      </c>
    </row>
    <row r="61" spans="1:5" ht="20.100000000000001" customHeight="1">
      <c r="A61" s="184" t="s">
        <v>238</v>
      </c>
      <c r="B61" s="184"/>
      <c r="C61" s="68">
        <f>IF(C34&gt;150000, 150000, C34)</f>
        <v>150000</v>
      </c>
      <c r="D61" s="68">
        <f>IF(D34&gt;150000, 150000, D34)</f>
        <v>150000</v>
      </c>
      <c r="E61" s="68">
        <f>IF(E34&gt;150000, 150000, E34)</f>
        <v>120000</v>
      </c>
    </row>
    <row r="62" spans="1:5" ht="20.100000000000001" customHeight="1">
      <c r="A62" s="184" t="s">
        <v>43</v>
      </c>
      <c r="B62" s="184"/>
      <c r="C62" s="68">
        <f>+C35</f>
        <v>60000</v>
      </c>
      <c r="D62" s="68">
        <f>+D35</f>
        <v>40000</v>
      </c>
      <c r="E62" s="68">
        <f>+E35</f>
        <v>20000</v>
      </c>
    </row>
    <row r="63" spans="1:5" ht="20.100000000000001" customHeight="1" thickBot="1">
      <c r="A63" s="185" t="s">
        <v>44</v>
      </c>
      <c r="B63" s="185"/>
      <c r="C63" s="165">
        <f>C60-C61-C62</f>
        <v>1290000</v>
      </c>
      <c r="D63" s="165">
        <f t="shared" ref="D63:E63" si="1">D60-D61-D62</f>
        <v>600000</v>
      </c>
      <c r="E63" s="165">
        <f t="shared" si="1"/>
        <v>610000</v>
      </c>
    </row>
    <row r="64" spans="1:5" ht="20.100000000000001" customHeight="1" thickTop="1">
      <c r="A64" s="184" t="s">
        <v>45</v>
      </c>
      <c r="B64" s="186"/>
      <c r="C64" s="187">
        <f>ROUND(IF(C63&gt;1000000,(((C63-1000000)*0.3)+125000),IF(C63&gt;500000,(((C63-500000)*0.2)+25000),IF(C63&gt;250000,((C63-250000)*0.1),0))),0)</f>
        <v>212000</v>
      </c>
      <c r="D64" s="187">
        <f t="shared" ref="D64" si="2">ROUND(IF(D63&gt;1000000,(((D63-1000000)*0.3)+125000),IF(D63&gt;500000,(((D63-500000)*0.2)+25000),IF(D63&gt;250000,((D63-250000)*0.1),0))),0)</f>
        <v>45000</v>
      </c>
      <c r="E64" s="187">
        <f>ROUND(IF(E63&gt;1000000,(((E63-1000000)*0.3)+125000),IF(E63&gt;500000,(((E63-500000)*0.2)+25000),IF(E63&gt;250000,((E63-250000)*0.1),0))),0)</f>
        <v>47000</v>
      </c>
    </row>
    <row r="65" spans="1:8" ht="12.75" customHeight="1">
      <c r="A65" s="188" t="s">
        <v>53</v>
      </c>
      <c r="B65" s="188"/>
      <c r="C65" s="213"/>
      <c r="D65" s="166"/>
      <c r="E65" s="166"/>
    </row>
    <row r="66" spans="1:8" ht="15" customHeight="1">
      <c r="A66" s="188" t="s">
        <v>54</v>
      </c>
      <c r="B66" s="188"/>
      <c r="C66" s="213"/>
      <c r="D66" s="166"/>
      <c r="E66" s="166"/>
    </row>
    <row r="67" spans="1:8" ht="20.100000000000001" customHeight="1">
      <c r="A67" s="184" t="s">
        <v>46</v>
      </c>
      <c r="B67" s="184"/>
      <c r="C67" s="189">
        <f>ROUND((C64+C66+C65)*0.03,0)</f>
        <v>6360</v>
      </c>
      <c r="D67" s="189">
        <f>ROUND((D64+D66+D65)*0.03,0)</f>
        <v>1350</v>
      </c>
      <c r="E67" s="189">
        <f>ROUND((E64+E66+E65)*0.03,0)</f>
        <v>1410</v>
      </c>
    </row>
    <row r="68" spans="1:8" ht="20.100000000000001" customHeight="1">
      <c r="A68" s="167" t="s">
        <v>55</v>
      </c>
      <c r="B68" s="167"/>
      <c r="C68" s="168">
        <f>SUM(C64:C67)</f>
        <v>218360</v>
      </c>
      <c r="D68" s="168">
        <f t="shared" ref="D68:E68" si="3">SUM(D64:D67)</f>
        <v>46350</v>
      </c>
      <c r="E68" s="168">
        <f t="shared" si="3"/>
        <v>48410</v>
      </c>
    </row>
    <row r="69" spans="1:8" ht="20.100000000000001" customHeight="1">
      <c r="A69" s="169">
        <v>42766</v>
      </c>
      <c r="B69" s="190" t="s">
        <v>56</v>
      </c>
      <c r="C69" s="190" t="s">
        <v>47</v>
      </c>
      <c r="D69" s="190" t="s">
        <v>48</v>
      </c>
      <c r="E69" s="190" t="s">
        <v>49</v>
      </c>
      <c r="G69" s="190"/>
      <c r="H69" s="190"/>
    </row>
    <row r="70" spans="1:8" ht="20.100000000000001" customHeight="1">
      <c r="A70" s="170" t="str">
        <f>+C56</f>
        <v>Mohd Sajid</v>
      </c>
      <c r="B70" s="166">
        <f>ROUND(C63/3,0)</f>
        <v>430000</v>
      </c>
      <c r="C70" s="166">
        <f>ROUND(C64/3,0)</f>
        <v>70667</v>
      </c>
      <c r="D70" s="166">
        <f>ROUND(C67/3,0)</f>
        <v>2120</v>
      </c>
      <c r="E70" s="166">
        <f>C70+D70</f>
        <v>72787</v>
      </c>
    </row>
    <row r="71" spans="1:8" ht="20.100000000000001" customHeight="1">
      <c r="A71" s="170" t="str">
        <f>+D56</f>
        <v>Ghan Shyam</v>
      </c>
      <c r="B71" s="166">
        <f>ROUND(D63/3,0)</f>
        <v>200000</v>
      </c>
      <c r="C71" s="166">
        <f>ROUND(D64/3,0)</f>
        <v>15000</v>
      </c>
      <c r="D71" s="166">
        <f>ROUND(D67/3,0)</f>
        <v>450</v>
      </c>
      <c r="E71" s="166">
        <f>C71+D71</f>
        <v>15450</v>
      </c>
    </row>
    <row r="72" spans="1:8" ht="20.100000000000001" customHeight="1">
      <c r="A72" s="170" t="str">
        <f>+E56</f>
        <v>Pyare  Mohan</v>
      </c>
      <c r="B72" s="166">
        <f>ROUND(E63/3,0)</f>
        <v>203333</v>
      </c>
      <c r="C72" s="166">
        <f>ROUND(E64/3,0)</f>
        <v>15667</v>
      </c>
      <c r="D72" s="166">
        <f>ROUND(E67/3,0)</f>
        <v>470</v>
      </c>
      <c r="E72" s="166">
        <f>C72+D72</f>
        <v>16137</v>
      </c>
    </row>
    <row r="73" spans="1:8" ht="24.95" customHeight="1" thickBot="1">
      <c r="A73" s="171" t="str">
        <f>+A37</f>
        <v>BSR 0510322 on 02/02/2018</v>
      </c>
      <c r="B73" s="172" t="str">
        <f>+C37</f>
        <v>Challan No. 02001</v>
      </c>
      <c r="C73" s="173">
        <f>SUM(C70:C72)</f>
        <v>101334</v>
      </c>
      <c r="D73" s="173">
        <f t="shared" ref="D73:E73" si="4">SUM(D70:D72)</f>
        <v>3040</v>
      </c>
      <c r="E73" s="173">
        <f t="shared" si="4"/>
        <v>104374</v>
      </c>
    </row>
    <row r="74" spans="1:8" ht="20.100000000000001" customHeight="1" thickTop="1">
      <c r="A74" s="169">
        <v>42794</v>
      </c>
      <c r="B74" s="190" t="s">
        <v>56</v>
      </c>
      <c r="C74" s="190" t="s">
        <v>47</v>
      </c>
      <c r="D74" s="190" t="s">
        <v>48</v>
      </c>
      <c r="E74" s="190" t="s">
        <v>49</v>
      </c>
    </row>
    <row r="75" spans="1:8" ht="20.100000000000001" customHeight="1">
      <c r="A75" s="170" t="str">
        <f>+A70</f>
        <v>Mohd Sajid</v>
      </c>
      <c r="B75" s="166">
        <f t="shared" ref="B75:E78" si="5">+B70</f>
        <v>430000</v>
      </c>
      <c r="C75" s="166">
        <f t="shared" si="5"/>
        <v>70667</v>
      </c>
      <c r="D75" s="166">
        <f t="shared" si="5"/>
        <v>2120</v>
      </c>
      <c r="E75" s="166">
        <f t="shared" si="5"/>
        <v>72787</v>
      </c>
    </row>
    <row r="76" spans="1:8" ht="20.100000000000001" customHeight="1">
      <c r="A76" s="170" t="str">
        <f t="shared" ref="A76:A77" si="6">+A71</f>
        <v>Ghan Shyam</v>
      </c>
      <c r="B76" s="166">
        <f t="shared" si="5"/>
        <v>200000</v>
      </c>
      <c r="C76" s="166">
        <f t="shared" si="5"/>
        <v>15000</v>
      </c>
      <c r="D76" s="166">
        <f t="shared" si="5"/>
        <v>450</v>
      </c>
      <c r="E76" s="166">
        <f t="shared" si="5"/>
        <v>15450</v>
      </c>
    </row>
    <row r="77" spans="1:8" ht="20.100000000000001" customHeight="1">
      <c r="A77" s="170" t="str">
        <f t="shared" si="6"/>
        <v>Pyare  Mohan</v>
      </c>
      <c r="B77" s="166">
        <f t="shared" si="5"/>
        <v>203333</v>
      </c>
      <c r="C77" s="166">
        <f t="shared" si="5"/>
        <v>15667</v>
      </c>
      <c r="D77" s="166">
        <f t="shared" si="5"/>
        <v>470</v>
      </c>
      <c r="E77" s="166">
        <f t="shared" si="5"/>
        <v>16137</v>
      </c>
    </row>
    <row r="78" spans="1:8" ht="24.95" customHeight="1" thickBot="1">
      <c r="A78" s="174" t="str">
        <f>+A38</f>
        <v>BSR 0510322 on 06/03/2018</v>
      </c>
      <c r="B78" s="172" t="str">
        <f>+C38</f>
        <v>Challan No. 06001</v>
      </c>
      <c r="C78" s="173">
        <f>+C73</f>
        <v>101334</v>
      </c>
      <c r="D78" s="173">
        <f t="shared" si="5"/>
        <v>3040</v>
      </c>
      <c r="E78" s="173">
        <f t="shared" si="5"/>
        <v>104374</v>
      </c>
    </row>
    <row r="79" spans="1:8" ht="20.100000000000001" customHeight="1" thickTop="1">
      <c r="A79" s="169">
        <v>42825</v>
      </c>
      <c r="B79" s="190" t="s">
        <v>56</v>
      </c>
      <c r="C79" s="190" t="s">
        <v>47</v>
      </c>
      <c r="D79" s="190" t="s">
        <v>48</v>
      </c>
      <c r="E79" s="190" t="s">
        <v>49</v>
      </c>
    </row>
    <row r="80" spans="1:8" ht="20.100000000000001" customHeight="1">
      <c r="A80" s="170" t="str">
        <f>+A75</f>
        <v>Mohd Sajid</v>
      </c>
      <c r="B80" s="166">
        <f>+B75</f>
        <v>430000</v>
      </c>
      <c r="C80" s="166">
        <f>+C75</f>
        <v>70667</v>
      </c>
      <c r="D80" s="166">
        <f>+D75</f>
        <v>2120</v>
      </c>
      <c r="E80" s="166">
        <f>+E75</f>
        <v>72787</v>
      </c>
    </row>
    <row r="81" spans="1:5" ht="20.100000000000001" customHeight="1">
      <c r="A81" s="170" t="str">
        <f t="shared" ref="A81:E83" si="7">+A76</f>
        <v>Ghan Shyam</v>
      </c>
      <c r="B81" s="166">
        <f t="shared" si="7"/>
        <v>200000</v>
      </c>
      <c r="C81" s="166">
        <f t="shared" si="7"/>
        <v>15000</v>
      </c>
      <c r="D81" s="166">
        <f t="shared" si="7"/>
        <v>450</v>
      </c>
      <c r="E81" s="166">
        <f t="shared" si="7"/>
        <v>15450</v>
      </c>
    </row>
    <row r="82" spans="1:5" ht="20.100000000000001" customHeight="1">
      <c r="A82" s="170" t="str">
        <f t="shared" si="7"/>
        <v>Pyare  Mohan</v>
      </c>
      <c r="B82" s="166">
        <f t="shared" si="7"/>
        <v>203333</v>
      </c>
      <c r="C82" s="166">
        <f t="shared" si="7"/>
        <v>15667</v>
      </c>
      <c r="D82" s="166">
        <f t="shared" si="7"/>
        <v>470</v>
      </c>
      <c r="E82" s="166">
        <f t="shared" si="7"/>
        <v>16137</v>
      </c>
    </row>
    <row r="83" spans="1:5" ht="24.95" customHeight="1" thickBot="1">
      <c r="A83" s="174" t="str">
        <f>+A39</f>
        <v>BSR 0510322 on 10/04/2018</v>
      </c>
      <c r="B83" s="172" t="str">
        <f>+C39</f>
        <v>Challan No. 10001</v>
      </c>
      <c r="C83" s="175">
        <f>+C78</f>
        <v>101334</v>
      </c>
      <c r="D83" s="175">
        <f t="shared" si="7"/>
        <v>3040</v>
      </c>
      <c r="E83" s="175">
        <f t="shared" si="7"/>
        <v>104374</v>
      </c>
    </row>
    <row r="84" spans="1:5" ht="20.100000000000001" customHeight="1" thickTop="1">
      <c r="A84" s="191" t="s">
        <v>83</v>
      </c>
      <c r="B84" s="192" t="s">
        <v>68</v>
      </c>
      <c r="C84" s="158" t="str">
        <f>+C42</f>
        <v>Varun Panwar &amp; Co</v>
      </c>
      <c r="D84" s="158" t="str">
        <f>+D42</f>
        <v xml:space="preserve">Gurmeet  Singh </v>
      </c>
      <c r="E84" s="158" t="str">
        <f>+E42</f>
        <v>Mohd Sajid</v>
      </c>
    </row>
    <row r="85" spans="1:5" ht="20.100000000000001" customHeight="1">
      <c r="A85" s="170" t="s">
        <v>58</v>
      </c>
      <c r="C85" s="158" t="str">
        <f>+C46</f>
        <v xml:space="preserve">Works Contract </v>
      </c>
      <c r="D85" s="158" t="str">
        <f>+D46</f>
        <v xml:space="preserve">Consultancy </v>
      </c>
      <c r="E85" s="158" t="str">
        <f>+E46</f>
        <v xml:space="preserve">Interest on Deposits </v>
      </c>
    </row>
    <row r="86" spans="1:5" ht="20.100000000000001" customHeight="1">
      <c r="A86" s="170" t="s">
        <v>151</v>
      </c>
      <c r="C86" s="200">
        <f>+C45</f>
        <v>0</v>
      </c>
      <c r="D86" s="158" t="str">
        <f>+D45</f>
        <v xml:space="preserve"> AFEPS2017H</v>
      </c>
      <c r="E86" s="158" t="str">
        <f>+E45</f>
        <v>FSNPS1989K</v>
      </c>
    </row>
    <row r="87" spans="1:5" ht="25.5" customHeight="1">
      <c r="A87" s="170"/>
      <c r="C87" s="176" t="str">
        <f>+C44</f>
        <v xml:space="preserve">PAN not submitted </v>
      </c>
      <c r="D87" s="201" t="str">
        <f>+D44</f>
        <v>Form 13 Submitted  (TDS @ 3%)</v>
      </c>
      <c r="E87" s="202"/>
    </row>
    <row r="88" spans="1:5" ht="20.100000000000001" customHeight="1">
      <c r="A88" s="170" t="s">
        <v>59</v>
      </c>
      <c r="C88" s="158" t="str">
        <f>+C47</f>
        <v>194C</v>
      </c>
      <c r="D88" s="158" t="str">
        <f>+D47</f>
        <v>194J</v>
      </c>
      <c r="E88" s="158" t="str">
        <f>+E47</f>
        <v>194A</v>
      </c>
    </row>
    <row r="89" spans="1:5" ht="20.100000000000001" customHeight="1">
      <c r="A89" s="170" t="s">
        <v>65</v>
      </c>
      <c r="C89" s="177">
        <f>+C50</f>
        <v>150000</v>
      </c>
      <c r="D89" s="177">
        <f>+D50</f>
        <v>250000</v>
      </c>
      <c r="E89" s="177">
        <f>+E50</f>
        <v>40000</v>
      </c>
    </row>
    <row r="90" spans="1:5" ht="20.100000000000001" customHeight="1">
      <c r="A90" s="170" t="s">
        <v>60</v>
      </c>
      <c r="C90" s="178">
        <v>0.2</v>
      </c>
      <c r="D90" s="178">
        <v>0.03</v>
      </c>
      <c r="E90" s="178">
        <v>0.1</v>
      </c>
    </row>
    <row r="91" spans="1:5" ht="20.100000000000001" customHeight="1">
      <c r="A91" s="191" t="s">
        <v>61</v>
      </c>
      <c r="B91" s="179"/>
      <c r="C91" s="180">
        <f>C89*C90</f>
        <v>30000</v>
      </c>
      <c r="D91" s="180">
        <f t="shared" ref="D91:E91" si="8">D89*D90</f>
        <v>7500</v>
      </c>
      <c r="E91" s="180">
        <f t="shared" si="8"/>
        <v>4000</v>
      </c>
    </row>
    <row r="92" spans="1:5" ht="20.100000000000001" customHeight="1">
      <c r="A92" s="170" t="s">
        <v>87</v>
      </c>
      <c r="C92" s="158" t="s">
        <v>67</v>
      </c>
      <c r="D92" s="158" t="s">
        <v>92</v>
      </c>
    </row>
    <row r="93" spans="1:5" ht="20.100000000000001" customHeight="1">
      <c r="A93" s="193" t="s">
        <v>36</v>
      </c>
      <c r="C93" s="181">
        <f t="shared" ref="C93:E95" si="9">+C51</f>
        <v>42751</v>
      </c>
      <c r="D93" s="181">
        <f t="shared" si="9"/>
        <v>42784</v>
      </c>
      <c r="E93" s="181">
        <f t="shared" si="9"/>
        <v>42825</v>
      </c>
    </row>
    <row r="94" spans="1:5" ht="20.100000000000001" customHeight="1">
      <c r="A94" s="834" t="s">
        <v>37</v>
      </c>
      <c r="B94" s="834"/>
      <c r="C94" s="181">
        <f t="shared" si="9"/>
        <v>42769</v>
      </c>
      <c r="D94" s="181">
        <f t="shared" si="9"/>
        <v>42799</v>
      </c>
      <c r="E94" s="181">
        <f t="shared" si="9"/>
        <v>42832</v>
      </c>
    </row>
    <row r="95" spans="1:5" ht="20.100000000000001" customHeight="1">
      <c r="A95" s="834" t="str">
        <f>+A53</f>
        <v xml:space="preserve">Challan No provided by HDFC Bank </v>
      </c>
      <c r="B95" s="834"/>
      <c r="C95" s="161" t="str">
        <f t="shared" si="9"/>
        <v>03002</v>
      </c>
      <c r="D95" s="161" t="str">
        <f t="shared" si="9"/>
        <v>05002</v>
      </c>
      <c r="E95" s="161" t="str">
        <f t="shared" si="9"/>
        <v>07002</v>
      </c>
    </row>
    <row r="96" spans="1:5" ht="20.100000000000001" customHeight="1">
      <c r="A96" s="127" t="str">
        <f>+A55</f>
        <v>Exam on 26-04-17</v>
      </c>
      <c r="E96" s="163" t="s">
        <v>69</v>
      </c>
    </row>
    <row r="98" spans="1:3" ht="20.100000000000001" customHeight="1">
      <c r="A98" s="194" t="s">
        <v>135</v>
      </c>
      <c r="C98" s="195"/>
    </row>
    <row r="99" spans="1:3" ht="20.100000000000001" customHeight="1">
      <c r="A99" s="194" t="s">
        <v>92</v>
      </c>
      <c r="B99" s="196" t="s">
        <v>136</v>
      </c>
    </row>
    <row r="100" spans="1:3" ht="20.100000000000001" customHeight="1">
      <c r="A100" s="194" t="s">
        <v>93</v>
      </c>
      <c r="B100" s="196" t="s">
        <v>137</v>
      </c>
    </row>
    <row r="101" spans="1:3" ht="20.100000000000001" customHeight="1">
      <c r="A101" s="194" t="s">
        <v>67</v>
      </c>
      <c r="B101" s="196" t="s">
        <v>138</v>
      </c>
    </row>
    <row r="102" spans="1:3" ht="20.100000000000001" customHeight="1">
      <c r="A102" s="194" t="s">
        <v>139</v>
      </c>
      <c r="B102" s="196" t="s">
        <v>140</v>
      </c>
    </row>
    <row r="103" spans="1:3" ht="20.100000000000001" customHeight="1">
      <c r="A103" s="194" t="s">
        <v>141</v>
      </c>
      <c r="B103" s="197" t="s">
        <v>144</v>
      </c>
    </row>
    <row r="104" spans="1:3" ht="20.100000000000001" customHeight="1">
      <c r="A104" s="194" t="s">
        <v>142</v>
      </c>
      <c r="B104" s="196" t="s">
        <v>143</v>
      </c>
    </row>
  </sheetData>
  <mergeCells count="12">
    <mergeCell ref="A95:B95"/>
    <mergeCell ref="A1:E1"/>
    <mergeCell ref="A2:E2"/>
    <mergeCell ref="A32:B32"/>
    <mergeCell ref="A33:B33"/>
    <mergeCell ref="A34:B34"/>
    <mergeCell ref="A35:B35"/>
    <mergeCell ref="A36:E36"/>
    <mergeCell ref="A37:B37"/>
    <mergeCell ref="A38:B38"/>
    <mergeCell ref="A39:B39"/>
    <mergeCell ref="A94:B94"/>
  </mergeCells>
  <pageMargins left="0.19685039370078741" right="0.19685039370078741" top="0.19685039370078741" bottom="0.19685039370078741" header="0" footer="0"/>
  <pageSetup paperSize="9" orientation="portrait" r:id="rId1"/>
  <rowBreaks count="2" manualBreakCount="2">
    <brk id="40" max="16383" man="1"/>
    <brk id="55" max="4" man="1"/>
  </rowBreak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58"/>
  <sheetViews>
    <sheetView showZeros="0" topLeftCell="A34" zoomScale="130" zoomScaleNormal="130" zoomScaleSheetLayoutView="150" workbookViewId="0">
      <selection activeCell="E11" sqref="E11"/>
    </sheetView>
  </sheetViews>
  <sheetFormatPr defaultRowHeight="20.100000000000001" customHeight="1"/>
  <cols>
    <col min="1" max="2" width="18.7109375" style="127" customWidth="1"/>
    <col min="3" max="3" width="22.140625" style="127" customWidth="1"/>
    <col min="4" max="4" width="20.7109375" style="127" customWidth="1"/>
    <col min="5" max="5" width="20" style="127" customWidth="1"/>
    <col min="6" max="6" width="9.85546875" style="127" customWidth="1"/>
    <col min="7" max="7" width="13.28515625" style="127" customWidth="1"/>
    <col min="8" max="8" width="9.140625" style="127"/>
    <col min="9" max="9" width="9.28515625" style="127" customWidth="1"/>
    <col min="10" max="16384" width="9.140625" style="127"/>
  </cols>
  <sheetData>
    <row r="1" spans="1:7" ht="20.100000000000001" customHeight="1">
      <c r="A1" s="835" t="s">
        <v>523</v>
      </c>
      <c r="B1" s="835"/>
      <c r="C1" s="835"/>
      <c r="D1" s="835"/>
      <c r="E1" s="835"/>
    </row>
    <row r="2" spans="1:7" ht="20.25" customHeight="1">
      <c r="A2" s="999" t="s">
        <v>538</v>
      </c>
      <c r="B2" s="1000"/>
      <c r="C2" s="1000"/>
      <c r="D2" s="1000"/>
      <c r="E2" s="1000"/>
    </row>
    <row r="3" spans="1:7" ht="20.100000000000001" customHeight="1">
      <c r="A3" s="128" t="s">
        <v>18</v>
      </c>
      <c r="B3" s="79"/>
      <c r="C3" s="129" t="s">
        <v>370</v>
      </c>
      <c r="D3" s="130"/>
      <c r="E3" s="79"/>
    </row>
    <row r="4" spans="1:7" ht="20.100000000000001" customHeight="1">
      <c r="A4" s="131" t="s">
        <v>19</v>
      </c>
      <c r="B4" s="132"/>
      <c r="C4" s="133" t="s">
        <v>0</v>
      </c>
      <c r="D4" s="134"/>
      <c r="E4" s="132"/>
    </row>
    <row r="5" spans="1:7" ht="20.100000000000001" customHeight="1">
      <c r="A5" s="131" t="s">
        <v>72</v>
      </c>
      <c r="B5" s="132"/>
      <c r="C5" s="133" t="s">
        <v>369</v>
      </c>
      <c r="D5" s="134"/>
      <c r="E5" s="132"/>
    </row>
    <row r="6" spans="1:7" ht="20.100000000000001" customHeight="1">
      <c r="A6" s="131" t="s">
        <v>73</v>
      </c>
      <c r="B6" s="132"/>
      <c r="C6" s="133" t="s">
        <v>423</v>
      </c>
      <c r="D6" s="134"/>
      <c r="E6" s="132"/>
    </row>
    <row r="7" spans="1:7" ht="20.100000000000001" customHeight="1">
      <c r="A7" s="131" t="s">
        <v>15</v>
      </c>
      <c r="B7" s="132"/>
      <c r="C7" s="133" t="s">
        <v>372</v>
      </c>
      <c r="D7" s="134"/>
      <c r="E7" s="132"/>
    </row>
    <row r="8" spans="1:7" ht="20.100000000000001" customHeight="1">
      <c r="A8" s="131" t="s">
        <v>75</v>
      </c>
      <c r="B8" s="132"/>
      <c r="C8" s="133" t="s">
        <v>373</v>
      </c>
      <c r="E8" s="132"/>
      <c r="G8" s="182"/>
    </row>
    <row r="9" spans="1:7" ht="20.100000000000001" customHeight="1">
      <c r="A9" s="131" t="s">
        <v>76</v>
      </c>
      <c r="B9" s="132"/>
      <c r="C9" s="133" t="s">
        <v>279</v>
      </c>
      <c r="D9" s="134"/>
      <c r="E9" s="132"/>
    </row>
    <row r="10" spans="1:7" ht="20.100000000000001" customHeight="1">
      <c r="A10" s="131" t="s">
        <v>2</v>
      </c>
      <c r="B10" s="132"/>
      <c r="C10" s="133">
        <v>9811116835</v>
      </c>
      <c r="D10" s="134"/>
      <c r="E10" s="132"/>
    </row>
    <row r="11" spans="1:7" ht="20.100000000000001" customHeight="1">
      <c r="A11" s="131" t="s">
        <v>4</v>
      </c>
      <c r="B11" s="132"/>
      <c r="C11" s="133" t="s">
        <v>5</v>
      </c>
      <c r="D11" s="134"/>
      <c r="E11" s="132"/>
    </row>
    <row r="12" spans="1:7" ht="20.100000000000001" customHeight="1">
      <c r="A12" s="131" t="s">
        <v>77</v>
      </c>
      <c r="B12" s="132"/>
      <c r="C12" s="133" t="s">
        <v>422</v>
      </c>
      <c r="D12" s="134"/>
      <c r="E12" s="132"/>
    </row>
    <row r="13" spans="1:7" ht="20.100000000000001" customHeight="1">
      <c r="A13" s="131" t="s">
        <v>78</v>
      </c>
      <c r="B13" s="132"/>
      <c r="C13" s="133" t="s">
        <v>374</v>
      </c>
      <c r="D13" s="134"/>
      <c r="E13" s="132"/>
    </row>
    <row r="14" spans="1:7" ht="20.100000000000001" customHeight="1">
      <c r="A14" s="131" t="s">
        <v>23</v>
      </c>
      <c r="B14" s="132"/>
      <c r="C14" s="133" t="s">
        <v>6</v>
      </c>
      <c r="D14" s="134"/>
      <c r="E14" s="132"/>
    </row>
    <row r="15" spans="1:7" ht="20.100000000000001" customHeight="1">
      <c r="A15" s="131" t="s">
        <v>79</v>
      </c>
      <c r="B15" s="132"/>
      <c r="C15" s="133" t="s">
        <v>443</v>
      </c>
      <c r="D15" s="134"/>
      <c r="E15" s="132"/>
    </row>
    <row r="16" spans="1:7" ht="20.100000000000001" customHeight="1">
      <c r="A16" s="131" t="s">
        <v>7</v>
      </c>
      <c r="B16" s="132"/>
      <c r="C16" s="133">
        <v>9899444111</v>
      </c>
      <c r="D16" s="134"/>
      <c r="E16" s="132"/>
    </row>
    <row r="17" spans="1:5" ht="20.100000000000001" customHeight="1">
      <c r="A17" s="131" t="s">
        <v>24</v>
      </c>
      <c r="B17" s="132"/>
      <c r="C17" s="133" t="s">
        <v>371</v>
      </c>
      <c r="D17" s="134"/>
      <c r="E17" s="132"/>
    </row>
    <row r="18" spans="1:5" ht="20.100000000000001" customHeight="1">
      <c r="A18" s="135" t="s">
        <v>80</v>
      </c>
      <c r="B18" s="136"/>
      <c r="C18" s="137" t="s">
        <v>115</v>
      </c>
      <c r="D18" s="138"/>
      <c r="E18" s="136"/>
    </row>
    <row r="19" spans="1:5" ht="21" customHeight="1">
      <c r="A19" s="139" t="s">
        <v>277</v>
      </c>
      <c r="B19" s="139"/>
    </row>
    <row r="20" spans="1:5" ht="20.100000000000001" customHeight="1">
      <c r="A20" s="143" t="s">
        <v>32</v>
      </c>
      <c r="B20" s="144"/>
      <c r="C20" s="71" t="s">
        <v>375</v>
      </c>
      <c r="D20" s="71" t="s">
        <v>444</v>
      </c>
      <c r="E20" s="71" t="s">
        <v>376</v>
      </c>
    </row>
    <row r="21" spans="1:5" ht="20.25" customHeight="1">
      <c r="A21" s="143" t="s">
        <v>445</v>
      </c>
      <c r="B21" s="144"/>
      <c r="C21" s="323">
        <v>2611</v>
      </c>
      <c r="D21" s="323">
        <v>2612</v>
      </c>
      <c r="E21" s="323">
        <v>2613</v>
      </c>
    </row>
    <row r="22" spans="1:5" ht="20.100000000000001" customHeight="1">
      <c r="A22" s="143" t="s">
        <v>82</v>
      </c>
      <c r="B22" s="144"/>
      <c r="C22" s="71" t="s">
        <v>172</v>
      </c>
      <c r="D22" s="406" t="s">
        <v>378</v>
      </c>
      <c r="E22" s="407" t="s">
        <v>377</v>
      </c>
    </row>
    <row r="23" spans="1:5" ht="20.100000000000001" customHeight="1">
      <c r="A23" s="143" t="s">
        <v>34</v>
      </c>
      <c r="B23" s="144"/>
      <c r="C23" s="71" t="s">
        <v>168</v>
      </c>
      <c r="D23" s="71" t="s">
        <v>35</v>
      </c>
      <c r="E23" s="71" t="s">
        <v>109</v>
      </c>
    </row>
    <row r="24" spans="1:5" ht="20.100000000000001" customHeight="1">
      <c r="A24" s="143" t="s">
        <v>85</v>
      </c>
      <c r="B24" s="144"/>
      <c r="C24" s="71" t="s">
        <v>169</v>
      </c>
      <c r="D24" s="71" t="s">
        <v>62</v>
      </c>
      <c r="E24" s="71" t="s">
        <v>63</v>
      </c>
    </row>
    <row r="25" spans="1:5" ht="20.100000000000001" customHeight="1">
      <c r="A25" s="143" t="s">
        <v>446</v>
      </c>
      <c r="B25" s="144"/>
      <c r="C25" s="389">
        <v>0.1</v>
      </c>
      <c r="D25" s="389">
        <v>0.02</v>
      </c>
      <c r="E25" s="389">
        <v>0.1</v>
      </c>
    </row>
    <row r="26" spans="1:5" ht="20.100000000000001" customHeight="1">
      <c r="A26" s="143" t="s">
        <v>33</v>
      </c>
      <c r="B26" s="144"/>
      <c r="C26" s="71" t="s">
        <v>111</v>
      </c>
      <c r="D26" s="71" t="s">
        <v>278</v>
      </c>
      <c r="E26" s="71" t="s">
        <v>38</v>
      </c>
    </row>
    <row r="27" spans="1:5" ht="26.25" customHeight="1">
      <c r="A27" s="148" t="s">
        <v>86</v>
      </c>
      <c r="B27" s="144"/>
      <c r="C27" s="71"/>
      <c r="E27" s="71"/>
    </row>
    <row r="28" spans="1:5" ht="20.100000000000001" customHeight="1">
      <c r="A28" s="143" t="s">
        <v>66</v>
      </c>
      <c r="B28" s="144"/>
      <c r="C28" s="149">
        <v>300000</v>
      </c>
      <c r="D28" s="149">
        <v>180000</v>
      </c>
      <c r="E28" s="149">
        <v>120000</v>
      </c>
    </row>
    <row r="29" spans="1:5" ht="20.100000000000001" customHeight="1">
      <c r="A29" s="143" t="s">
        <v>275</v>
      </c>
      <c r="B29" s="144"/>
      <c r="C29" s="149">
        <f>C28*0.1</f>
        <v>30000</v>
      </c>
      <c r="D29" s="149">
        <f>D28*0.02</f>
        <v>3600</v>
      </c>
      <c r="E29" s="149">
        <f>E28*0.1</f>
        <v>12000</v>
      </c>
    </row>
    <row r="30" spans="1:5" ht="20.100000000000001" customHeight="1">
      <c r="A30" s="143" t="s">
        <v>39</v>
      </c>
      <c r="B30" s="144"/>
      <c r="C30" s="464">
        <v>43716</v>
      </c>
      <c r="D30" s="147">
        <v>43661</v>
      </c>
      <c r="E30" s="147">
        <v>43680</v>
      </c>
    </row>
    <row r="31" spans="1:5" ht="20.100000000000001" customHeight="1">
      <c r="A31" s="143" t="s">
        <v>125</v>
      </c>
      <c r="B31" s="144"/>
      <c r="C31" s="147">
        <v>43741</v>
      </c>
      <c r="D31" s="147">
        <v>43683</v>
      </c>
      <c r="E31" s="147">
        <v>43715</v>
      </c>
    </row>
    <row r="32" spans="1:5" ht="20.100000000000001" customHeight="1">
      <c r="A32" s="143" t="s">
        <v>126</v>
      </c>
      <c r="B32" s="144"/>
      <c r="C32" s="159" t="s">
        <v>114</v>
      </c>
      <c r="D32" s="159" t="s">
        <v>276</v>
      </c>
      <c r="E32" s="159" t="s">
        <v>379</v>
      </c>
    </row>
    <row r="33" spans="1:7" ht="20.100000000000001" customHeight="1">
      <c r="A33" s="134"/>
      <c r="B33" s="134"/>
      <c r="C33" s="219"/>
      <c r="D33" s="219"/>
      <c r="E33" s="318" t="s">
        <v>537</v>
      </c>
    </row>
    <row r="34" spans="1:7" ht="20.100000000000001" customHeight="1" thickBot="1">
      <c r="A34" s="194" t="s">
        <v>135</v>
      </c>
      <c r="G34" s="391"/>
    </row>
    <row r="35" spans="1:7" ht="20.100000000000001" customHeight="1">
      <c r="A35" s="194" t="s">
        <v>92</v>
      </c>
      <c r="B35" s="196" t="s">
        <v>136</v>
      </c>
      <c r="C35" s="382" t="s">
        <v>431</v>
      </c>
      <c r="D35" s="383" t="s">
        <v>429</v>
      </c>
      <c r="E35" s="1001" t="s">
        <v>430</v>
      </c>
      <c r="F35" s="1002"/>
      <c r="G35" s="391" t="s">
        <v>448</v>
      </c>
    </row>
    <row r="36" spans="1:7" ht="20.100000000000001" customHeight="1">
      <c r="A36" s="194" t="s">
        <v>93</v>
      </c>
      <c r="B36" s="196" t="s">
        <v>137</v>
      </c>
      <c r="C36" s="331" t="s">
        <v>424</v>
      </c>
      <c r="D36" s="332" t="s">
        <v>398</v>
      </c>
      <c r="E36" s="1003" t="s">
        <v>534</v>
      </c>
      <c r="F36" s="1003"/>
      <c r="G36" s="391" t="s">
        <v>449</v>
      </c>
    </row>
    <row r="37" spans="1:7" ht="20.100000000000001" customHeight="1">
      <c r="A37" s="194" t="s">
        <v>67</v>
      </c>
      <c r="B37" s="196" t="s">
        <v>138</v>
      </c>
      <c r="C37" s="331" t="s">
        <v>425</v>
      </c>
      <c r="D37" s="332" t="s">
        <v>399</v>
      </c>
      <c r="E37" s="1004" t="s">
        <v>400</v>
      </c>
      <c r="F37" s="996"/>
      <c r="G37" s="391" t="s">
        <v>450</v>
      </c>
    </row>
    <row r="38" spans="1:7" ht="20.100000000000001" customHeight="1">
      <c r="A38" s="194" t="s">
        <v>139</v>
      </c>
      <c r="B38" s="196" t="s">
        <v>140</v>
      </c>
      <c r="C38" s="331" t="s">
        <v>426</v>
      </c>
      <c r="D38" s="332" t="s">
        <v>401</v>
      </c>
      <c r="E38" s="996">
        <v>15000</v>
      </c>
      <c r="F38" s="996"/>
      <c r="G38" s="391"/>
    </row>
    <row r="39" spans="1:7" ht="24" customHeight="1">
      <c r="A39" s="194" t="s">
        <v>141</v>
      </c>
      <c r="B39" s="197" t="s">
        <v>144</v>
      </c>
      <c r="C39" s="331" t="s">
        <v>427</v>
      </c>
      <c r="D39" s="332" t="s">
        <v>383</v>
      </c>
      <c r="E39" s="996">
        <v>240000</v>
      </c>
      <c r="F39" s="996"/>
      <c r="G39" s="392" t="s">
        <v>452</v>
      </c>
    </row>
    <row r="40" spans="1:7" ht="20.100000000000001" customHeight="1" thickBot="1">
      <c r="A40" s="194" t="s">
        <v>142</v>
      </c>
      <c r="B40" s="196" t="s">
        <v>143</v>
      </c>
      <c r="C40" s="333" t="s">
        <v>428</v>
      </c>
      <c r="D40" s="334" t="s">
        <v>402</v>
      </c>
      <c r="E40" s="997" t="s">
        <v>403</v>
      </c>
      <c r="F40" s="998"/>
      <c r="G40" s="392" t="s">
        <v>453</v>
      </c>
    </row>
    <row r="41" spans="1:7" ht="20.100000000000001" customHeight="1">
      <c r="G41" s="392" t="s">
        <v>451</v>
      </c>
    </row>
    <row r="42" spans="1:7" ht="20.100000000000001" customHeight="1">
      <c r="A42" s="387" t="s">
        <v>532</v>
      </c>
      <c r="B42" s="387" t="s">
        <v>440</v>
      </c>
      <c r="C42" s="390">
        <v>43891</v>
      </c>
      <c r="D42" s="388" t="s">
        <v>533</v>
      </c>
      <c r="G42" s="391"/>
    </row>
    <row r="43" spans="1:7" ht="20.100000000000001" customHeight="1">
      <c r="A43" s="335" t="s">
        <v>404</v>
      </c>
      <c r="C43" s="337" t="s">
        <v>396</v>
      </c>
      <c r="D43" s="336" t="s">
        <v>397</v>
      </c>
      <c r="F43" s="336"/>
      <c r="G43" s="393" t="s">
        <v>454</v>
      </c>
    </row>
    <row r="44" spans="1:7" ht="20.100000000000001" customHeight="1">
      <c r="A44" s="335" t="s">
        <v>405</v>
      </c>
      <c r="C44" s="337" t="s">
        <v>407</v>
      </c>
      <c r="E44" s="336"/>
      <c r="F44" s="336"/>
      <c r="G44" s="393" t="s">
        <v>455</v>
      </c>
    </row>
    <row r="45" spans="1:7" ht="20.100000000000001" customHeight="1">
      <c r="A45" s="335" t="s">
        <v>406</v>
      </c>
      <c r="C45" s="336" t="s">
        <v>441</v>
      </c>
      <c r="E45" s="336"/>
      <c r="F45" s="336"/>
      <c r="G45" s="393" t="s">
        <v>456</v>
      </c>
    </row>
    <row r="46" spans="1:7" ht="20.100000000000001" customHeight="1">
      <c r="A46" s="336"/>
      <c r="B46" s="340" t="s">
        <v>535</v>
      </c>
      <c r="C46" s="336"/>
    </row>
    <row r="47" spans="1:7" ht="20.100000000000001" customHeight="1">
      <c r="A47" s="336"/>
      <c r="B47" s="338">
        <v>43567</v>
      </c>
      <c r="C47" s="338">
        <v>43592</v>
      </c>
      <c r="D47" s="337" t="s">
        <v>408</v>
      </c>
    </row>
    <row r="48" spans="1:7" ht="20.100000000000001" customHeight="1">
      <c r="B48" s="338">
        <v>43556</v>
      </c>
      <c r="C48" s="338">
        <v>43600</v>
      </c>
      <c r="D48" s="339" t="s">
        <v>409</v>
      </c>
      <c r="E48" s="158" t="s">
        <v>442</v>
      </c>
    </row>
    <row r="49" spans="1:3" ht="20.100000000000001" customHeight="1">
      <c r="A49" s="127" t="s">
        <v>433</v>
      </c>
    </row>
    <row r="50" spans="1:3" ht="20.100000000000001" customHeight="1">
      <c r="A50" s="127" t="s">
        <v>432</v>
      </c>
    </row>
    <row r="52" spans="1:3" ht="20.100000000000001" customHeight="1">
      <c r="B52" s="385" t="s">
        <v>438</v>
      </c>
      <c r="C52" s="386" t="s">
        <v>439</v>
      </c>
    </row>
    <row r="53" spans="1:3" ht="20.100000000000001" customHeight="1">
      <c r="A53" s="158" t="s">
        <v>434</v>
      </c>
      <c r="B53" s="181">
        <v>43677</v>
      </c>
      <c r="C53" s="181">
        <v>43692</v>
      </c>
    </row>
    <row r="54" spans="1:3" ht="20.100000000000001" customHeight="1">
      <c r="A54" s="158" t="s">
        <v>435</v>
      </c>
      <c r="B54" s="181">
        <v>43769</v>
      </c>
      <c r="C54" s="181">
        <v>43784</v>
      </c>
    </row>
    <row r="55" spans="1:3" ht="20.100000000000001" customHeight="1">
      <c r="A55" s="158" t="s">
        <v>436</v>
      </c>
      <c r="B55" s="181">
        <v>43861</v>
      </c>
      <c r="C55" s="181">
        <v>43876</v>
      </c>
    </row>
    <row r="56" spans="1:3" ht="20.100000000000001" customHeight="1">
      <c r="A56" s="158" t="s">
        <v>437</v>
      </c>
      <c r="B56" s="181">
        <v>43982</v>
      </c>
      <c r="C56" s="181">
        <v>43997</v>
      </c>
    </row>
    <row r="57" spans="1:3" ht="20.100000000000001" customHeight="1">
      <c r="A57" s="158"/>
      <c r="C57" s="183" t="s">
        <v>536</v>
      </c>
    </row>
    <row r="58" spans="1:3" ht="20.100000000000001" customHeight="1">
      <c r="A58" s="384"/>
    </row>
  </sheetData>
  <mergeCells count="8">
    <mergeCell ref="E38:F38"/>
    <mergeCell ref="E39:F39"/>
    <mergeCell ref="E40:F40"/>
    <mergeCell ref="A1:E1"/>
    <mergeCell ref="A2:E2"/>
    <mergeCell ref="E35:F35"/>
    <mergeCell ref="E36:F36"/>
    <mergeCell ref="E37:F37"/>
  </mergeCells>
  <printOptions horizontalCentered="1" verticalCentered="1"/>
  <pageMargins left="0" right="0" top="0" bottom="0" header="0" footer="0"/>
  <pageSetup paperSize="9" orientation="portrait" r:id="rId1"/>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8"/>
  <sheetViews>
    <sheetView showZeros="0" topLeftCell="A25" zoomScale="140" zoomScaleNormal="140" zoomScaleSheetLayoutView="150" workbookViewId="0">
      <selection activeCell="A37" sqref="A37:F37"/>
    </sheetView>
  </sheetViews>
  <sheetFormatPr defaultRowHeight="20.100000000000001" customHeight="1"/>
  <cols>
    <col min="1" max="1" width="18.7109375" style="127" customWidth="1"/>
    <col min="2" max="2" width="18" style="127" customWidth="1"/>
    <col min="3" max="3" width="16.85546875" style="127" customWidth="1"/>
    <col min="4" max="6" width="15.7109375" style="127" customWidth="1"/>
    <col min="7" max="7" width="9.140625" style="127"/>
    <col min="8" max="8" width="13.28515625" style="127" customWidth="1"/>
    <col min="9" max="9" width="9.140625" style="127"/>
    <col min="10" max="10" width="9.28515625" style="127" customWidth="1"/>
    <col min="11" max="16384" width="9.140625" style="127"/>
  </cols>
  <sheetData>
    <row r="1" spans="1:8" ht="20.100000000000001" customHeight="1">
      <c r="A1" s="1009" t="s">
        <v>523</v>
      </c>
      <c r="B1" s="1010"/>
      <c r="C1" s="1010"/>
      <c r="D1" s="1010"/>
      <c r="E1" s="1010"/>
      <c r="F1" s="1011"/>
    </row>
    <row r="2" spans="1:8" ht="14.25" customHeight="1">
      <c r="A2" s="1012" t="s">
        <v>539</v>
      </c>
      <c r="B2" s="1013"/>
      <c r="C2" s="1013"/>
      <c r="D2" s="1013"/>
      <c r="E2" s="1013"/>
      <c r="F2" s="1014"/>
    </row>
    <row r="3" spans="1:8" ht="15.75" customHeight="1">
      <c r="A3" s="1021" t="s">
        <v>477</v>
      </c>
      <c r="B3" s="1022"/>
      <c r="C3" s="1022"/>
      <c r="D3" s="1022"/>
      <c r="E3" s="1022"/>
      <c r="F3" s="1023"/>
    </row>
    <row r="4" spans="1:8" ht="20.100000000000001" customHeight="1">
      <c r="A4" s="128" t="s">
        <v>18</v>
      </c>
      <c r="B4" s="79"/>
      <c r="C4" s="129" t="s">
        <v>461</v>
      </c>
      <c r="D4" s="130"/>
      <c r="E4" s="130"/>
      <c r="F4" s="79"/>
    </row>
    <row r="5" spans="1:8" ht="20.100000000000001" customHeight="1">
      <c r="A5" s="131" t="s">
        <v>19</v>
      </c>
      <c r="B5" s="132"/>
      <c r="C5" s="133" t="s">
        <v>0</v>
      </c>
      <c r="D5" s="134"/>
      <c r="E5" s="134"/>
      <c r="F5" s="132"/>
    </row>
    <row r="6" spans="1:8" ht="20.100000000000001" customHeight="1">
      <c r="A6" s="131" t="s">
        <v>72</v>
      </c>
      <c r="B6" s="132"/>
      <c r="C6" s="133" t="s">
        <v>369</v>
      </c>
      <c r="D6" s="134"/>
      <c r="E6" s="134"/>
      <c r="F6" s="132"/>
    </row>
    <row r="7" spans="1:8" ht="20.100000000000001" customHeight="1">
      <c r="A7" s="131" t="s">
        <v>73</v>
      </c>
      <c r="B7" s="132"/>
      <c r="C7" s="133" t="s">
        <v>423</v>
      </c>
      <c r="D7" s="134"/>
      <c r="E7" s="134"/>
      <c r="F7" s="132"/>
    </row>
    <row r="8" spans="1:8" ht="20.100000000000001" customHeight="1">
      <c r="A8" s="131" t="s">
        <v>15</v>
      </c>
      <c r="B8" s="132"/>
      <c r="C8" s="133" t="s">
        <v>472</v>
      </c>
      <c r="D8" s="134"/>
      <c r="E8" s="134"/>
      <c r="F8" s="132"/>
    </row>
    <row r="9" spans="1:8" ht="20.100000000000001" customHeight="1">
      <c r="A9" s="131" t="s">
        <v>75</v>
      </c>
      <c r="B9" s="132"/>
      <c r="C9" s="133" t="s">
        <v>473</v>
      </c>
      <c r="D9" s="134"/>
      <c r="E9" s="134"/>
      <c r="F9" s="132"/>
      <c r="H9" s="182"/>
    </row>
    <row r="10" spans="1:8" ht="20.100000000000001" customHeight="1">
      <c r="A10" s="131" t="s">
        <v>76</v>
      </c>
      <c r="B10" s="132"/>
      <c r="C10" s="133" t="s">
        <v>1</v>
      </c>
      <c r="D10" s="134"/>
      <c r="E10" s="134"/>
      <c r="F10" s="132"/>
    </row>
    <row r="11" spans="1:8" ht="20.100000000000001" customHeight="1">
      <c r="A11" s="131" t="s">
        <v>2</v>
      </c>
      <c r="B11" s="132"/>
      <c r="C11" s="133">
        <v>9811116835</v>
      </c>
      <c r="D11" s="134"/>
      <c r="E11" s="134"/>
      <c r="F11" s="132"/>
    </row>
    <row r="12" spans="1:8" ht="20.100000000000001" customHeight="1">
      <c r="A12" s="131" t="s">
        <v>4</v>
      </c>
      <c r="B12" s="132"/>
      <c r="C12" s="133" t="s">
        <v>5</v>
      </c>
      <c r="D12" s="134"/>
      <c r="E12" s="134"/>
      <c r="F12" s="132"/>
    </row>
    <row r="13" spans="1:8" ht="20.100000000000001" customHeight="1">
      <c r="A13" s="131" t="s">
        <v>77</v>
      </c>
      <c r="B13" s="132"/>
      <c r="C13" s="133" t="s">
        <v>462</v>
      </c>
      <c r="D13" s="134"/>
      <c r="E13" s="134"/>
      <c r="F13" s="132"/>
    </row>
    <row r="14" spans="1:8" ht="20.100000000000001" customHeight="1">
      <c r="A14" s="131" t="s">
        <v>78</v>
      </c>
      <c r="B14" s="132"/>
      <c r="C14" s="133" t="s">
        <v>271</v>
      </c>
      <c r="D14" s="134"/>
      <c r="E14" s="134"/>
      <c r="F14" s="132"/>
    </row>
    <row r="15" spans="1:8" ht="20.100000000000001" customHeight="1">
      <c r="A15" s="131" t="s">
        <v>23</v>
      </c>
      <c r="B15" s="132"/>
      <c r="C15" s="133" t="s">
        <v>272</v>
      </c>
      <c r="D15" s="134"/>
      <c r="E15" s="134"/>
      <c r="F15" s="132"/>
    </row>
    <row r="16" spans="1:8" ht="20.100000000000001" customHeight="1">
      <c r="A16" s="131" t="s">
        <v>79</v>
      </c>
      <c r="B16" s="132"/>
      <c r="C16" s="133" t="s">
        <v>463</v>
      </c>
      <c r="D16" s="134"/>
      <c r="E16" s="134"/>
      <c r="F16" s="132"/>
    </row>
    <row r="17" spans="1:6" ht="20.100000000000001" customHeight="1">
      <c r="A17" s="131" t="s">
        <v>7</v>
      </c>
      <c r="B17" s="132"/>
      <c r="C17" s="133">
        <v>9899444111</v>
      </c>
      <c r="D17" s="134"/>
      <c r="E17" s="134"/>
      <c r="F17" s="132"/>
    </row>
    <row r="18" spans="1:6" ht="20.100000000000001" customHeight="1">
      <c r="A18" s="131" t="s">
        <v>24</v>
      </c>
      <c r="B18" s="132"/>
      <c r="C18" s="133" t="s">
        <v>371</v>
      </c>
      <c r="D18" s="134"/>
      <c r="E18" s="134"/>
      <c r="F18" s="132"/>
    </row>
    <row r="19" spans="1:6" ht="20.100000000000001" customHeight="1">
      <c r="A19" s="135" t="s">
        <v>80</v>
      </c>
      <c r="B19" s="136"/>
      <c r="C19" s="137" t="s">
        <v>115</v>
      </c>
      <c r="D19" s="138"/>
      <c r="E19" s="138"/>
      <c r="F19" s="136"/>
    </row>
    <row r="20" spans="1:6" ht="15.95" customHeight="1">
      <c r="A20" s="394" t="s">
        <v>273</v>
      </c>
      <c r="B20" s="395"/>
      <c r="C20" s="134"/>
      <c r="D20" s="134"/>
      <c r="E20" s="134"/>
      <c r="F20" s="132"/>
    </row>
    <row r="21" spans="1:6" ht="15.95" customHeight="1">
      <c r="A21" s="397" t="s">
        <v>32</v>
      </c>
      <c r="B21" s="144"/>
      <c r="C21" s="396" t="s">
        <v>492</v>
      </c>
      <c r="D21" s="396" t="s">
        <v>466</v>
      </c>
      <c r="E21" s="396" t="s">
        <v>449</v>
      </c>
      <c r="F21" s="396" t="s">
        <v>450</v>
      </c>
    </row>
    <row r="22" spans="1:6" ht="15.95" customHeight="1">
      <c r="A22" s="397" t="s">
        <v>445</v>
      </c>
      <c r="B22" s="144"/>
      <c r="C22" s="396">
        <v>2621</v>
      </c>
      <c r="D22" s="396">
        <v>2622</v>
      </c>
      <c r="E22" s="396">
        <v>2623</v>
      </c>
      <c r="F22" s="396">
        <v>2624</v>
      </c>
    </row>
    <row r="23" spans="1:6" ht="15.95" customHeight="1">
      <c r="A23" s="397" t="s">
        <v>82</v>
      </c>
      <c r="B23" s="144"/>
      <c r="C23" s="396" t="s">
        <v>470</v>
      </c>
      <c r="D23" s="396" t="s">
        <v>184</v>
      </c>
      <c r="E23" s="396" t="s">
        <v>465</v>
      </c>
      <c r="F23" s="396" t="s">
        <v>464</v>
      </c>
    </row>
    <row r="24" spans="1:6" ht="15.95" customHeight="1">
      <c r="A24" s="397" t="s">
        <v>34</v>
      </c>
      <c r="B24" s="144"/>
      <c r="C24" s="396" t="s">
        <v>35</v>
      </c>
      <c r="D24" s="396" t="s">
        <v>109</v>
      </c>
      <c r="E24" s="396" t="s">
        <v>110</v>
      </c>
      <c r="F24" s="396" t="s">
        <v>110</v>
      </c>
    </row>
    <row r="25" spans="1:6" ht="15.95" customHeight="1">
      <c r="A25" s="397" t="s">
        <v>85</v>
      </c>
      <c r="B25" s="144"/>
      <c r="C25" s="396" t="s">
        <v>62</v>
      </c>
      <c r="D25" s="396" t="s">
        <v>63</v>
      </c>
      <c r="E25" s="396" t="s">
        <v>64</v>
      </c>
      <c r="F25" s="396" t="s">
        <v>64</v>
      </c>
    </row>
    <row r="26" spans="1:6" ht="15.95" customHeight="1">
      <c r="A26" s="397" t="s">
        <v>33</v>
      </c>
      <c r="B26" s="144"/>
      <c r="C26" s="396" t="s">
        <v>111</v>
      </c>
      <c r="D26" s="396" t="s">
        <v>38</v>
      </c>
      <c r="E26" s="396" t="s">
        <v>38</v>
      </c>
      <c r="F26" s="396" t="s">
        <v>38</v>
      </c>
    </row>
    <row r="27" spans="1:6" ht="15.95" customHeight="1">
      <c r="A27" s="397" t="s">
        <v>457</v>
      </c>
      <c r="B27" s="144"/>
      <c r="C27" s="397"/>
      <c r="D27" s="396" t="s">
        <v>474</v>
      </c>
      <c r="E27" s="396" t="s">
        <v>467</v>
      </c>
      <c r="F27" s="396" t="s">
        <v>458</v>
      </c>
    </row>
    <row r="28" spans="1:6" ht="15.95" customHeight="1">
      <c r="A28" s="397" t="s">
        <v>459</v>
      </c>
      <c r="B28" s="144"/>
      <c r="C28" s="398">
        <v>0.2</v>
      </c>
      <c r="D28" s="398">
        <v>0.01</v>
      </c>
      <c r="E28" s="399"/>
      <c r="F28" s="399"/>
    </row>
    <row r="29" spans="1:6" ht="15.95" customHeight="1">
      <c r="A29" s="410" t="s">
        <v>476</v>
      </c>
      <c r="B29" s="136"/>
      <c r="C29" s="400" t="s">
        <v>471</v>
      </c>
      <c r="D29" s="400" t="s">
        <v>92</v>
      </c>
      <c r="E29" s="401" t="s">
        <v>142</v>
      </c>
      <c r="F29" s="401" t="s">
        <v>93</v>
      </c>
    </row>
    <row r="30" spans="1:6" ht="15.95" customHeight="1">
      <c r="A30" s="411" t="s">
        <v>86</v>
      </c>
      <c r="B30" s="136"/>
      <c r="C30" s="402"/>
      <c r="D30" s="403"/>
      <c r="E30" s="402"/>
      <c r="F30" s="402"/>
    </row>
    <row r="31" spans="1:6" ht="15.95" customHeight="1">
      <c r="A31" s="397" t="s">
        <v>66</v>
      </c>
      <c r="B31" s="144"/>
      <c r="C31" s="399">
        <v>500000</v>
      </c>
      <c r="D31" s="399">
        <v>350000</v>
      </c>
      <c r="E31" s="399">
        <v>4000</v>
      </c>
      <c r="F31" s="399">
        <v>60000</v>
      </c>
    </row>
    <row r="32" spans="1:6" ht="15.95" customHeight="1">
      <c r="A32" s="397" t="s">
        <v>275</v>
      </c>
      <c r="B32" s="144"/>
      <c r="C32" s="399">
        <f>C28*C31</f>
        <v>100000</v>
      </c>
      <c r="D32" s="399">
        <f>D28*D31</f>
        <v>3500</v>
      </c>
      <c r="E32" s="399" t="s">
        <v>468</v>
      </c>
      <c r="F32" s="399" t="s">
        <v>469</v>
      </c>
    </row>
    <row r="33" spans="1:7" ht="15.95" customHeight="1">
      <c r="A33" s="397" t="s">
        <v>39</v>
      </c>
      <c r="B33" s="144"/>
      <c r="C33" s="404">
        <v>43746</v>
      </c>
      <c r="D33" s="1015">
        <v>43799</v>
      </c>
      <c r="E33" s="1016"/>
      <c r="F33" s="1017"/>
    </row>
    <row r="34" spans="1:7" ht="15.95" customHeight="1">
      <c r="A34" s="397" t="s">
        <v>125</v>
      </c>
      <c r="B34" s="144"/>
      <c r="C34" s="404">
        <f>C33+28</f>
        <v>43774</v>
      </c>
      <c r="D34" s="1015">
        <f>D33+5</f>
        <v>43804</v>
      </c>
      <c r="E34" s="1016"/>
      <c r="F34" s="1017"/>
    </row>
    <row r="35" spans="1:7" ht="15.95" customHeight="1">
      <c r="A35" s="397" t="s">
        <v>126</v>
      </c>
      <c r="B35" s="144"/>
      <c r="C35" s="405" t="s">
        <v>274</v>
      </c>
      <c r="D35" s="1018" t="s">
        <v>460</v>
      </c>
      <c r="E35" s="1019"/>
      <c r="F35" s="1020"/>
    </row>
    <row r="36" spans="1:7" ht="16.5" customHeight="1">
      <c r="A36" s="410" t="s">
        <v>475</v>
      </c>
      <c r="B36" s="138"/>
      <c r="C36" s="408"/>
      <c r="D36" s="408"/>
      <c r="E36" s="408"/>
      <c r="F36" s="409"/>
    </row>
    <row r="37" spans="1:7" ht="15" customHeight="1">
      <c r="A37" s="1006" t="s">
        <v>540</v>
      </c>
      <c r="B37" s="1007"/>
      <c r="C37" s="1007"/>
      <c r="D37" s="1007"/>
      <c r="E37" s="1007"/>
      <c r="F37" s="1008"/>
    </row>
    <row r="38" spans="1:7" ht="20.100000000000001" customHeight="1">
      <c r="A38" s="1026" t="s">
        <v>135</v>
      </c>
      <c r="B38" s="412"/>
      <c r="C38" s="412"/>
      <c r="D38" s="412"/>
      <c r="E38" s="412"/>
      <c r="F38" s="1024" t="s">
        <v>491</v>
      </c>
    </row>
    <row r="39" spans="1:7" ht="15.95" customHeight="1">
      <c r="A39" s="1027"/>
      <c r="B39" s="213"/>
      <c r="C39" s="414"/>
      <c r="D39" s="213"/>
      <c r="E39" s="213"/>
      <c r="F39" s="1025"/>
      <c r="G39" s="158"/>
    </row>
    <row r="40" spans="1:7" ht="15.95" customHeight="1">
      <c r="A40" s="414" t="s">
        <v>92</v>
      </c>
      <c r="B40" s="213" t="s">
        <v>136</v>
      </c>
      <c r="C40" s="213"/>
      <c r="D40" s="213" t="s">
        <v>481</v>
      </c>
      <c r="E40" s="213"/>
      <c r="F40" s="414"/>
      <c r="G40" s="158"/>
    </row>
    <row r="41" spans="1:7" ht="15.95" customHeight="1">
      <c r="A41" s="414" t="s">
        <v>93</v>
      </c>
      <c r="B41" s="213" t="s">
        <v>137</v>
      </c>
      <c r="C41" s="213"/>
      <c r="D41" s="213" t="s">
        <v>479</v>
      </c>
      <c r="E41" s="213"/>
      <c r="F41" s="415" t="s">
        <v>490</v>
      </c>
    </row>
    <row r="42" spans="1:7" ht="15.95" customHeight="1">
      <c r="A42" s="414" t="s">
        <v>67</v>
      </c>
      <c r="B42" s="213" t="s">
        <v>138</v>
      </c>
      <c r="C42" s="213"/>
      <c r="D42" s="213" t="s">
        <v>478</v>
      </c>
      <c r="E42" s="213"/>
      <c r="F42" s="414"/>
      <c r="G42" s="158"/>
    </row>
    <row r="43" spans="1:7" ht="15.95" customHeight="1">
      <c r="A43" s="414" t="s">
        <v>142</v>
      </c>
      <c r="B43" s="213" t="s">
        <v>143</v>
      </c>
      <c r="C43" s="213"/>
      <c r="D43" s="213" t="s">
        <v>480</v>
      </c>
      <c r="E43" s="213"/>
      <c r="F43" s="414"/>
      <c r="G43" s="158"/>
    </row>
    <row r="44" spans="1:7" ht="15.95" customHeight="1">
      <c r="A44" s="414" t="s">
        <v>484</v>
      </c>
      <c r="B44" s="213" t="s">
        <v>485</v>
      </c>
      <c r="C44" s="213"/>
      <c r="D44" s="213" t="s">
        <v>486</v>
      </c>
      <c r="E44" s="213"/>
      <c r="F44" s="415" t="s">
        <v>490</v>
      </c>
      <c r="G44" s="158"/>
    </row>
    <row r="45" spans="1:7" ht="15.95" customHeight="1">
      <c r="A45" s="414" t="s">
        <v>139</v>
      </c>
      <c r="B45" s="213" t="s">
        <v>482</v>
      </c>
      <c r="C45" s="213"/>
      <c r="D45" s="213"/>
      <c r="E45" s="213"/>
      <c r="F45" s="414"/>
      <c r="G45" s="158"/>
    </row>
    <row r="46" spans="1:7" ht="15.95" customHeight="1">
      <c r="A46" s="414" t="s">
        <v>487</v>
      </c>
      <c r="B46" s="213" t="s">
        <v>488</v>
      </c>
      <c r="C46" s="213"/>
      <c r="D46" s="213"/>
      <c r="E46" s="213"/>
      <c r="F46" s="414"/>
      <c r="G46" s="158"/>
    </row>
    <row r="47" spans="1:7" ht="24.75" customHeight="1">
      <c r="A47" s="416" t="s">
        <v>483</v>
      </c>
      <c r="B47" s="1005" t="s">
        <v>489</v>
      </c>
      <c r="C47" s="1005"/>
      <c r="D47" s="1005"/>
      <c r="E47" s="1005"/>
      <c r="F47" s="414"/>
      <c r="G47" s="158"/>
    </row>
    <row r="48" spans="1:7" ht="20.100000000000001" customHeight="1">
      <c r="A48" s="213"/>
      <c r="B48" s="413"/>
      <c r="C48" s="413"/>
      <c r="D48" s="413"/>
      <c r="E48" s="413"/>
      <c r="F48" s="213"/>
    </row>
  </sheetData>
  <mergeCells count="10">
    <mergeCell ref="B47:E47"/>
    <mergeCell ref="A37:F37"/>
    <mergeCell ref="A1:F1"/>
    <mergeCell ref="A2:F2"/>
    <mergeCell ref="D33:F33"/>
    <mergeCell ref="D34:F34"/>
    <mergeCell ref="D35:F35"/>
    <mergeCell ref="A3:F3"/>
    <mergeCell ref="F38:F39"/>
    <mergeCell ref="A38:A39"/>
  </mergeCells>
  <printOptions horizontalCentered="1" verticalCentered="1"/>
  <pageMargins left="0" right="0" top="0" bottom="0" header="0" footer="0"/>
  <pageSetup paperSize="9" scale="9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41"/>
  <sheetViews>
    <sheetView topLeftCell="A28" zoomScale="110" zoomScaleNormal="110" workbookViewId="0">
      <selection activeCell="D42" sqref="D42"/>
    </sheetView>
  </sheetViews>
  <sheetFormatPr defaultRowHeight="21.95" customHeight="1"/>
  <cols>
    <col min="1" max="1" width="32.140625" style="326" customWidth="1"/>
    <col min="2" max="2" width="25.42578125" style="324" customWidth="1"/>
    <col min="3" max="3" width="23.140625" style="324" customWidth="1"/>
    <col min="4" max="4" width="23.7109375" style="324" customWidth="1"/>
    <col min="5" max="5" width="23" style="324" customWidth="1"/>
    <col min="6" max="6" width="27.28515625" style="324" customWidth="1"/>
    <col min="7" max="7" width="12.140625" style="324" customWidth="1"/>
    <col min="8" max="16384" width="9.140625" style="324"/>
  </cols>
  <sheetData>
    <row r="1" spans="1:6" ht="17.25" customHeight="1">
      <c r="A1" s="1029" t="s">
        <v>523</v>
      </c>
      <c r="B1" s="1030"/>
      <c r="C1" s="1030"/>
      <c r="D1" s="1030"/>
      <c r="E1" s="1031"/>
    </row>
    <row r="2" spans="1:6" ht="17.25" customHeight="1">
      <c r="A2" s="1032" t="s">
        <v>541</v>
      </c>
      <c r="B2" s="1033"/>
      <c r="C2" s="1033"/>
      <c r="D2" s="1033"/>
      <c r="E2" s="1034"/>
    </row>
    <row r="3" spans="1:6" ht="18" customHeight="1">
      <c r="A3" s="442" t="s">
        <v>18</v>
      </c>
      <c r="B3" s="425"/>
      <c r="C3" s="426" t="s">
        <v>498</v>
      </c>
      <c r="D3" s="427"/>
      <c r="E3" s="443"/>
    </row>
    <row r="4" spans="1:6" ht="18" customHeight="1">
      <c r="A4" s="444" t="s">
        <v>19</v>
      </c>
      <c r="B4" s="428"/>
      <c r="C4" s="429" t="s">
        <v>38</v>
      </c>
      <c r="D4" s="430"/>
      <c r="E4" s="445"/>
    </row>
    <row r="5" spans="1:6" ht="18" customHeight="1">
      <c r="A5" s="444" t="s">
        <v>516</v>
      </c>
      <c r="B5" s="428"/>
      <c r="C5" s="429" t="s">
        <v>14</v>
      </c>
      <c r="D5" s="430"/>
      <c r="E5" s="445"/>
    </row>
    <row r="6" spans="1:6" ht="18" customHeight="1">
      <c r="A6" s="444" t="s">
        <v>515</v>
      </c>
      <c r="B6" s="428"/>
      <c r="C6" s="429" t="s">
        <v>16</v>
      </c>
      <c r="D6" s="430"/>
      <c r="E6" s="445"/>
    </row>
    <row r="7" spans="1:6" ht="18" customHeight="1">
      <c r="A7" s="444" t="s">
        <v>15</v>
      </c>
      <c r="B7" s="428"/>
      <c r="C7" s="429" t="s">
        <v>499</v>
      </c>
      <c r="D7" s="430"/>
      <c r="E7" s="445"/>
    </row>
    <row r="8" spans="1:6" ht="18" customHeight="1">
      <c r="A8" s="444" t="s">
        <v>75</v>
      </c>
      <c r="B8" s="428"/>
      <c r="C8" s="429" t="s">
        <v>500</v>
      </c>
      <c r="D8" s="430"/>
      <c r="E8" s="445"/>
    </row>
    <row r="9" spans="1:6" ht="18" customHeight="1">
      <c r="A9" s="444" t="s">
        <v>514</v>
      </c>
      <c r="B9" s="428"/>
      <c r="C9" s="429" t="s">
        <v>1</v>
      </c>
      <c r="D9" s="430"/>
      <c r="E9" s="445"/>
    </row>
    <row r="10" spans="1:6" ht="18" customHeight="1">
      <c r="A10" s="444" t="s">
        <v>2</v>
      </c>
      <c r="B10" s="428"/>
      <c r="C10" s="429">
        <v>9811116835</v>
      </c>
      <c r="D10" s="430"/>
      <c r="E10" s="445"/>
    </row>
    <row r="11" spans="1:6" ht="18" customHeight="1">
      <c r="A11" s="444" t="s">
        <v>4</v>
      </c>
      <c r="B11" s="428"/>
      <c r="C11" s="429" t="s">
        <v>5</v>
      </c>
      <c r="D11" s="430"/>
      <c r="E11" s="445"/>
    </row>
    <row r="12" spans="1:6" ht="18" customHeight="1">
      <c r="A12" s="461" t="s">
        <v>505</v>
      </c>
      <c r="B12" s="428"/>
      <c r="C12" s="429"/>
      <c r="D12" s="430"/>
      <c r="E12" s="445"/>
    </row>
    <row r="13" spans="1:6" ht="17.25" customHeight="1">
      <c r="A13" s="458"/>
      <c r="B13" s="440" t="s">
        <v>451</v>
      </c>
      <c r="C13" s="440" t="s">
        <v>452</v>
      </c>
      <c r="D13" s="441" t="s">
        <v>512</v>
      </c>
      <c r="E13" s="446" t="s">
        <v>453</v>
      </c>
      <c r="F13" s="326"/>
    </row>
    <row r="14" spans="1:6" ht="21" customHeight="1">
      <c r="A14" s="447" t="s">
        <v>506</v>
      </c>
      <c r="B14" s="434" t="s">
        <v>38</v>
      </c>
      <c r="C14" s="435" t="s">
        <v>38</v>
      </c>
      <c r="D14" s="436" t="s">
        <v>278</v>
      </c>
      <c r="E14" s="448" t="s">
        <v>38</v>
      </c>
      <c r="F14" s="327"/>
    </row>
    <row r="15" spans="1:6" ht="18" customHeight="1">
      <c r="A15" s="447" t="s">
        <v>513</v>
      </c>
      <c r="B15" s="462">
        <v>2631</v>
      </c>
      <c r="C15" s="463">
        <v>2632</v>
      </c>
      <c r="D15" s="436">
        <v>2633</v>
      </c>
      <c r="E15" s="450">
        <v>2634</v>
      </c>
      <c r="F15" s="327"/>
    </row>
    <row r="16" spans="1:6" ht="17.25" customHeight="1">
      <c r="A16" s="447" t="s">
        <v>150</v>
      </c>
      <c r="B16" s="434" t="s">
        <v>501</v>
      </c>
      <c r="C16" s="435" t="s">
        <v>502</v>
      </c>
      <c r="D16" s="436" t="s">
        <v>503</v>
      </c>
      <c r="E16" s="448" t="s">
        <v>517</v>
      </c>
      <c r="F16" s="327"/>
    </row>
    <row r="17" spans="1:10" ht="21" customHeight="1">
      <c r="A17" s="447" t="s">
        <v>58</v>
      </c>
      <c r="B17" s="459" t="s">
        <v>493</v>
      </c>
      <c r="C17" s="379" t="s">
        <v>382</v>
      </c>
      <c r="D17" s="364" t="s">
        <v>35</v>
      </c>
      <c r="E17" s="449" t="s">
        <v>384</v>
      </c>
      <c r="F17" s="327"/>
    </row>
    <row r="18" spans="1:10" ht="21" customHeight="1">
      <c r="A18" s="447" t="s">
        <v>59</v>
      </c>
      <c r="B18" s="459" t="s">
        <v>508</v>
      </c>
      <c r="C18" s="379" t="s">
        <v>509</v>
      </c>
      <c r="D18" s="364" t="s">
        <v>510</v>
      </c>
      <c r="E18" s="450" t="s">
        <v>511</v>
      </c>
      <c r="F18" s="327"/>
    </row>
    <row r="19" spans="1:10" ht="21" customHeight="1">
      <c r="A19" s="447" t="s">
        <v>507</v>
      </c>
      <c r="B19" s="437">
        <v>0.1</v>
      </c>
      <c r="C19" s="438">
        <v>0.1</v>
      </c>
      <c r="D19" s="439">
        <v>0.02</v>
      </c>
      <c r="E19" s="451">
        <v>0.05</v>
      </c>
      <c r="F19" s="327"/>
    </row>
    <row r="20" spans="1:10" ht="21" customHeight="1">
      <c r="A20" s="447" t="s">
        <v>385</v>
      </c>
      <c r="B20" s="459">
        <v>300000</v>
      </c>
      <c r="C20" s="379">
        <v>400000</v>
      </c>
      <c r="D20" s="364">
        <v>200000</v>
      </c>
      <c r="E20" s="449">
        <v>550000</v>
      </c>
      <c r="F20" s="327"/>
    </row>
    <row r="21" spans="1:10" ht="21" customHeight="1">
      <c r="A21" s="447" t="s">
        <v>60</v>
      </c>
      <c r="B21" s="437">
        <v>0.1</v>
      </c>
      <c r="C21" s="438">
        <v>0.04</v>
      </c>
      <c r="D21" s="439">
        <v>0.02</v>
      </c>
      <c r="E21" s="451">
        <v>0.2</v>
      </c>
      <c r="F21" s="328"/>
    </row>
    <row r="22" spans="1:10" ht="21" customHeight="1">
      <c r="A22" s="447" t="s">
        <v>61</v>
      </c>
      <c r="B22" s="459">
        <f>B21*B20</f>
        <v>30000</v>
      </c>
      <c r="C22" s="379">
        <f t="shared" ref="C22:E22" si="0">C21*C20</f>
        <v>16000</v>
      </c>
      <c r="D22" s="364">
        <v>4000</v>
      </c>
      <c r="E22" s="449">
        <f t="shared" si="0"/>
        <v>110000</v>
      </c>
      <c r="F22" s="327"/>
    </row>
    <row r="23" spans="1:10" ht="21" customHeight="1">
      <c r="A23" s="447"/>
      <c r="B23" s="459"/>
      <c r="C23" s="379" t="s">
        <v>386</v>
      </c>
      <c r="D23" s="364"/>
      <c r="E23" s="449" t="s">
        <v>387</v>
      </c>
    </row>
    <row r="24" spans="1:10" ht="21" customHeight="1">
      <c r="A24" s="447" t="s">
        <v>388</v>
      </c>
      <c r="B24" s="460">
        <v>43666</v>
      </c>
      <c r="C24" s="431">
        <v>43707</v>
      </c>
      <c r="D24" s="370">
        <v>43711</v>
      </c>
      <c r="E24" s="452">
        <v>43718</v>
      </c>
    </row>
    <row r="25" spans="1:10" ht="21" customHeight="1">
      <c r="A25" s="1035" t="s">
        <v>494</v>
      </c>
      <c r="B25" s="1036"/>
      <c r="C25" s="1036"/>
      <c r="D25" s="1036"/>
      <c r="E25" s="1037"/>
    </row>
    <row r="26" spans="1:10" ht="20.25" customHeight="1">
      <c r="A26" s="447" t="s">
        <v>389</v>
      </c>
      <c r="B26" s="364" t="s">
        <v>390</v>
      </c>
      <c r="C26" s="379" t="s">
        <v>390</v>
      </c>
      <c r="D26" s="1041" t="s">
        <v>390</v>
      </c>
      <c r="E26" s="1042"/>
    </row>
    <row r="27" spans="1:10" ht="18" customHeight="1">
      <c r="A27" s="447" t="s">
        <v>391</v>
      </c>
      <c r="B27" s="432" t="s">
        <v>496</v>
      </c>
      <c r="C27" s="381" t="s">
        <v>497</v>
      </c>
      <c r="D27" s="1043" t="s">
        <v>504</v>
      </c>
      <c r="E27" s="1044"/>
    </row>
    <row r="28" spans="1:10" ht="15.75" customHeight="1">
      <c r="A28" s="447" t="s">
        <v>392</v>
      </c>
      <c r="B28" s="370">
        <v>43679</v>
      </c>
      <c r="C28" s="431">
        <v>43709</v>
      </c>
      <c r="D28" s="1045">
        <v>43743</v>
      </c>
      <c r="E28" s="1046"/>
    </row>
    <row r="29" spans="1:10" ht="14.25" customHeight="1">
      <c r="A29" s="453" t="s">
        <v>393</v>
      </c>
      <c r="B29" s="433" t="s">
        <v>543</v>
      </c>
      <c r="C29" s="433">
        <v>30000</v>
      </c>
      <c r="D29" s="433">
        <v>30000</v>
      </c>
      <c r="E29" s="454">
        <v>15000</v>
      </c>
    </row>
    <row r="30" spans="1:10" s="134" customFormat="1" ht="15.75" customHeight="1" thickBot="1">
      <c r="A30" s="1038" t="s">
        <v>542</v>
      </c>
      <c r="B30" s="1039"/>
      <c r="C30" s="1039"/>
      <c r="D30" s="1039"/>
      <c r="E30" s="1040"/>
      <c r="F30" s="412"/>
      <c r="G30" s="412"/>
      <c r="H30" s="412"/>
      <c r="I30" s="412"/>
      <c r="J30" s="412"/>
    </row>
    <row r="31" spans="1:10" s="456" customFormat="1" ht="20.100000000000001" customHeight="1">
      <c r="A31" s="455" t="s">
        <v>135</v>
      </c>
      <c r="B31" s="455"/>
      <c r="C31" s="457" t="s">
        <v>92</v>
      </c>
      <c r="D31" s="457"/>
      <c r="E31" s="457" t="s">
        <v>67</v>
      </c>
      <c r="F31" s="455"/>
      <c r="G31" s="455"/>
      <c r="H31" s="455"/>
      <c r="I31" s="455"/>
      <c r="J31" s="455"/>
    </row>
    <row r="32" spans="1:10" s="456" customFormat="1" ht="20.100000000000001" customHeight="1" thickBot="1">
      <c r="A32" s="455"/>
      <c r="B32" s="455"/>
      <c r="C32" s="457"/>
      <c r="D32" s="457"/>
      <c r="E32" s="457"/>
      <c r="F32" s="455"/>
      <c r="G32" s="455"/>
      <c r="H32" s="455"/>
      <c r="I32" s="455"/>
      <c r="J32" s="455"/>
    </row>
    <row r="33" spans="1:16383" s="127" customFormat="1" ht="27.75" customHeight="1">
      <c r="A33" s="419"/>
      <c r="B33" s="420"/>
      <c r="C33" s="421" t="s">
        <v>495</v>
      </c>
      <c r="D33" s="213"/>
      <c r="E33" s="417"/>
    </row>
    <row r="34" spans="1:16383" s="127" customFormat="1" ht="15.95" customHeight="1">
      <c r="A34" s="134" t="s">
        <v>136</v>
      </c>
      <c r="B34" s="134" t="s">
        <v>481</v>
      </c>
      <c r="C34" s="418"/>
      <c r="D34" s="213"/>
      <c r="E34" s="414"/>
    </row>
    <row r="35" spans="1:16383" s="127" customFormat="1" ht="15.95" customHeight="1">
      <c r="A35" s="134" t="s">
        <v>137</v>
      </c>
      <c r="B35" s="134" t="s">
        <v>479</v>
      </c>
      <c r="C35" s="422" t="s">
        <v>490</v>
      </c>
      <c r="D35" s="213"/>
    </row>
    <row r="36" spans="1:16383" s="127" customFormat="1" ht="15.95" customHeight="1">
      <c r="A36" s="134" t="s">
        <v>138</v>
      </c>
      <c r="B36" s="134" t="s">
        <v>478</v>
      </c>
      <c r="C36" s="423"/>
      <c r="D36" s="213"/>
    </row>
    <row r="37" spans="1:16383" s="127" customFormat="1" ht="15.95" customHeight="1">
      <c r="A37" s="134" t="s">
        <v>143</v>
      </c>
      <c r="B37" s="134" t="s">
        <v>480</v>
      </c>
      <c r="C37" s="423"/>
      <c r="D37" s="213"/>
    </row>
    <row r="38" spans="1:16383" s="127" customFormat="1" ht="15.95" customHeight="1">
      <c r="A38" s="134" t="s">
        <v>485</v>
      </c>
      <c r="B38" s="134" t="s">
        <v>486</v>
      </c>
      <c r="C38" s="422" t="s">
        <v>490</v>
      </c>
      <c r="D38" s="213"/>
    </row>
    <row r="39" spans="1:16383" s="127" customFormat="1" ht="15.95" customHeight="1">
      <c r="A39" s="134" t="s">
        <v>482</v>
      </c>
      <c r="B39" s="134"/>
      <c r="C39" s="418"/>
      <c r="D39" s="213"/>
      <c r="E39" s="414"/>
    </row>
    <row r="40" spans="1:16383" s="127" customFormat="1" ht="15.95" customHeight="1">
      <c r="A40" s="134" t="s">
        <v>488</v>
      </c>
      <c r="B40" s="134"/>
      <c r="C40" s="418"/>
      <c r="D40" s="213"/>
      <c r="E40" s="414"/>
    </row>
    <row r="41" spans="1:16383" s="127" customFormat="1" ht="29.25" customHeight="1" thickBot="1">
      <c r="A41" s="1028" t="s">
        <v>489</v>
      </c>
      <c r="B41" s="1028"/>
      <c r="C41" s="424"/>
      <c r="D41" s="213"/>
      <c r="E41" s="414"/>
      <c r="F41" s="414"/>
      <c r="G41" s="213"/>
      <c r="H41" s="213"/>
      <c r="I41" s="213"/>
      <c r="J41" s="213"/>
      <c r="K41" s="414"/>
      <c r="L41" s="414"/>
      <c r="M41" s="213"/>
      <c r="N41" s="213"/>
      <c r="O41" s="213"/>
      <c r="P41" s="213"/>
      <c r="Q41" s="414"/>
      <c r="R41" s="414"/>
      <c r="S41" s="213"/>
      <c r="T41" s="213"/>
      <c r="U41" s="213"/>
      <c r="V41" s="213"/>
      <c r="W41" s="414"/>
      <c r="X41" s="414"/>
      <c r="Y41" s="213"/>
      <c r="Z41" s="213"/>
      <c r="AA41" s="213"/>
      <c r="AB41" s="213"/>
      <c r="AC41" s="414"/>
      <c r="AD41" s="414"/>
      <c r="AE41" s="213"/>
      <c r="AF41" s="213"/>
      <c r="AG41" s="213"/>
      <c r="AH41" s="213"/>
      <c r="AI41" s="414"/>
      <c r="AJ41" s="414"/>
      <c r="AK41" s="213"/>
      <c r="AL41" s="213"/>
      <c r="AM41" s="213"/>
      <c r="AN41" s="213"/>
      <c r="AO41" s="414"/>
      <c r="AP41" s="414"/>
      <c r="AQ41" s="213"/>
      <c r="AR41" s="213"/>
      <c r="AS41" s="213"/>
      <c r="AT41" s="213"/>
      <c r="AU41" s="414"/>
      <c r="AV41" s="414"/>
      <c r="AW41" s="213"/>
      <c r="AX41" s="213"/>
      <c r="AY41" s="213"/>
      <c r="AZ41" s="213"/>
      <c r="BA41" s="414"/>
      <c r="BB41" s="414"/>
      <c r="BC41" s="213"/>
      <c r="BD41" s="213"/>
      <c r="BE41" s="213"/>
      <c r="BF41" s="213"/>
      <c r="BG41" s="414"/>
      <c r="BH41" s="414"/>
      <c r="BI41" s="213"/>
      <c r="BJ41" s="213"/>
      <c r="BK41" s="213"/>
      <c r="BL41" s="213"/>
      <c r="BM41" s="414"/>
      <c r="BN41" s="414"/>
      <c r="BO41" s="213"/>
      <c r="BP41" s="213"/>
      <c r="BQ41" s="213"/>
      <c r="BR41" s="213"/>
      <c r="BS41" s="414"/>
      <c r="BT41" s="414"/>
      <c r="BU41" s="213"/>
      <c r="BV41" s="213"/>
      <c r="BW41" s="213"/>
      <c r="BX41" s="213"/>
      <c r="BY41" s="414"/>
      <c r="BZ41" s="414"/>
      <c r="CA41" s="213"/>
      <c r="CB41" s="213"/>
      <c r="CC41" s="213"/>
      <c r="CD41" s="213"/>
      <c r="CE41" s="414"/>
      <c r="CF41" s="414"/>
      <c r="CG41" s="213"/>
      <c r="CH41" s="213"/>
      <c r="CI41" s="213"/>
      <c r="CJ41" s="213"/>
      <c r="CK41" s="414"/>
      <c r="CL41" s="414"/>
      <c r="CM41" s="213"/>
      <c r="CN41" s="213"/>
      <c r="CO41" s="213"/>
      <c r="CP41" s="213"/>
      <c r="CQ41" s="414"/>
      <c r="CR41" s="414"/>
      <c r="CS41" s="213"/>
      <c r="CT41" s="213"/>
      <c r="CU41" s="213"/>
      <c r="CV41" s="213"/>
      <c r="CW41" s="414"/>
      <c r="CX41" s="414"/>
      <c r="CY41" s="213"/>
      <c r="CZ41" s="213"/>
      <c r="DA41" s="213"/>
      <c r="DB41" s="213"/>
      <c r="DC41" s="414"/>
      <c r="DD41" s="414"/>
      <c r="DE41" s="213"/>
      <c r="DF41" s="213"/>
      <c r="DG41" s="213"/>
      <c r="DH41" s="213"/>
      <c r="DI41" s="414"/>
      <c r="DJ41" s="414"/>
      <c r="DK41" s="213"/>
      <c r="DL41" s="213"/>
      <c r="DM41" s="213"/>
      <c r="DN41" s="213"/>
      <c r="DO41" s="414"/>
      <c r="DP41" s="414"/>
      <c r="DQ41" s="213"/>
      <c r="DR41" s="213"/>
      <c r="DS41" s="213"/>
      <c r="DT41" s="213"/>
      <c r="DU41" s="414"/>
      <c r="DV41" s="414"/>
      <c r="DW41" s="213"/>
      <c r="DX41" s="213"/>
      <c r="DY41" s="213"/>
      <c r="DZ41" s="213"/>
      <c r="EA41" s="414"/>
      <c r="EB41" s="414"/>
      <c r="EC41" s="213"/>
      <c r="ED41" s="213"/>
      <c r="EE41" s="213"/>
      <c r="EF41" s="213"/>
      <c r="EG41" s="414"/>
      <c r="EH41" s="414"/>
      <c r="EI41" s="213"/>
      <c r="EJ41" s="213"/>
      <c r="EK41" s="213"/>
      <c r="EL41" s="213"/>
      <c r="EM41" s="414"/>
      <c r="EN41" s="414"/>
      <c r="EO41" s="213"/>
      <c r="EP41" s="213"/>
      <c r="EQ41" s="213"/>
      <c r="ER41" s="213"/>
      <c r="ES41" s="414"/>
      <c r="ET41" s="414"/>
      <c r="EU41" s="213"/>
      <c r="EV41" s="213"/>
      <c r="EW41" s="213"/>
      <c r="EX41" s="213"/>
      <c r="EY41" s="414"/>
      <c r="EZ41" s="414"/>
      <c r="FA41" s="213"/>
      <c r="FB41" s="213"/>
      <c r="FC41" s="213"/>
      <c r="FD41" s="213"/>
      <c r="FE41" s="414"/>
      <c r="FF41" s="414"/>
      <c r="FG41" s="213"/>
      <c r="FH41" s="213"/>
      <c r="FI41" s="213"/>
      <c r="FJ41" s="213"/>
      <c r="FK41" s="414"/>
      <c r="FL41" s="414"/>
      <c r="FM41" s="213"/>
      <c r="FN41" s="213"/>
      <c r="FO41" s="213"/>
      <c r="FP41" s="213"/>
      <c r="FQ41" s="414"/>
      <c r="FR41" s="414"/>
      <c r="FS41" s="213"/>
      <c r="FT41" s="213"/>
      <c r="FU41" s="213"/>
      <c r="FV41" s="213"/>
      <c r="FW41" s="414"/>
      <c r="FX41" s="414"/>
      <c r="FY41" s="213"/>
      <c r="FZ41" s="213"/>
      <c r="GA41" s="213"/>
      <c r="GB41" s="213"/>
      <c r="GC41" s="414"/>
      <c r="GD41" s="414"/>
      <c r="GE41" s="213"/>
      <c r="GF41" s="213"/>
      <c r="GG41" s="213"/>
      <c r="GH41" s="213"/>
      <c r="GI41" s="414"/>
      <c r="GJ41" s="414"/>
      <c r="GK41" s="213"/>
      <c r="GL41" s="213"/>
      <c r="GM41" s="213"/>
      <c r="GN41" s="213"/>
      <c r="GO41" s="414"/>
      <c r="GP41" s="414"/>
      <c r="GQ41" s="213"/>
      <c r="GR41" s="213"/>
      <c r="GS41" s="213"/>
      <c r="GT41" s="213"/>
      <c r="GU41" s="414"/>
      <c r="GV41" s="414"/>
      <c r="GW41" s="213"/>
      <c r="GX41" s="213"/>
      <c r="GY41" s="213"/>
      <c r="GZ41" s="213"/>
      <c r="HA41" s="414"/>
      <c r="HB41" s="414"/>
      <c r="HC41" s="213"/>
      <c r="HD41" s="213"/>
      <c r="HE41" s="213"/>
      <c r="HF41" s="213"/>
      <c r="HG41" s="414"/>
      <c r="HH41" s="414"/>
      <c r="HI41" s="213"/>
      <c r="HJ41" s="213"/>
      <c r="HK41" s="213"/>
      <c r="HL41" s="213"/>
      <c r="HM41" s="414"/>
      <c r="HN41" s="414"/>
      <c r="HO41" s="213"/>
      <c r="HP41" s="213"/>
      <c r="HQ41" s="213"/>
      <c r="HR41" s="213"/>
      <c r="HS41" s="414"/>
      <c r="HT41" s="414"/>
      <c r="HU41" s="213"/>
      <c r="HV41" s="213"/>
      <c r="HW41" s="213"/>
      <c r="HX41" s="213"/>
      <c r="HY41" s="414"/>
      <c r="HZ41" s="414"/>
      <c r="IA41" s="213"/>
      <c r="IB41" s="213"/>
      <c r="IC41" s="213"/>
      <c r="ID41" s="213"/>
      <c r="IE41" s="414"/>
      <c r="IF41" s="414"/>
      <c r="IG41" s="213"/>
      <c r="IH41" s="213"/>
      <c r="II41" s="213"/>
      <c r="IJ41" s="213"/>
      <c r="IK41" s="414"/>
      <c r="IL41" s="414"/>
      <c r="IM41" s="213"/>
      <c r="IN41" s="213"/>
      <c r="IO41" s="213"/>
      <c r="IP41" s="213"/>
      <c r="IQ41" s="414"/>
      <c r="IR41" s="414"/>
      <c r="IS41" s="213"/>
      <c r="IT41" s="213"/>
      <c r="IU41" s="213"/>
      <c r="IV41" s="213"/>
      <c r="IW41" s="414"/>
      <c r="IX41" s="414"/>
      <c r="IY41" s="213"/>
      <c r="IZ41" s="213"/>
      <c r="JA41" s="213"/>
      <c r="JB41" s="213"/>
      <c r="JC41" s="414"/>
      <c r="JD41" s="414"/>
      <c r="JE41" s="213"/>
      <c r="JF41" s="213"/>
      <c r="JG41" s="213"/>
      <c r="JH41" s="213"/>
      <c r="JI41" s="414"/>
      <c r="JJ41" s="414"/>
      <c r="JK41" s="213"/>
      <c r="JL41" s="213"/>
      <c r="JM41" s="213"/>
      <c r="JN41" s="213"/>
      <c r="JO41" s="414"/>
      <c r="JP41" s="414"/>
      <c r="JQ41" s="213"/>
      <c r="JR41" s="213"/>
      <c r="JS41" s="213"/>
      <c r="JT41" s="213"/>
      <c r="JU41" s="414"/>
      <c r="JV41" s="414"/>
      <c r="JW41" s="213"/>
      <c r="JX41" s="213"/>
      <c r="JY41" s="213"/>
      <c r="JZ41" s="213"/>
      <c r="KA41" s="414"/>
      <c r="KB41" s="414"/>
      <c r="KC41" s="213"/>
      <c r="KD41" s="213"/>
      <c r="KE41" s="213"/>
      <c r="KF41" s="213"/>
      <c r="KG41" s="414"/>
      <c r="KH41" s="414"/>
      <c r="KI41" s="213"/>
      <c r="KJ41" s="213"/>
      <c r="KK41" s="213"/>
      <c r="KL41" s="213"/>
      <c r="KM41" s="414"/>
      <c r="KN41" s="414"/>
      <c r="KO41" s="213"/>
      <c r="KP41" s="213"/>
      <c r="KQ41" s="213"/>
      <c r="KR41" s="213"/>
      <c r="KS41" s="414"/>
      <c r="KT41" s="414"/>
      <c r="KU41" s="213"/>
      <c r="KV41" s="213"/>
      <c r="KW41" s="213"/>
      <c r="KX41" s="213"/>
      <c r="KY41" s="414"/>
      <c r="KZ41" s="414"/>
      <c r="LA41" s="213"/>
      <c r="LB41" s="213"/>
      <c r="LC41" s="213"/>
      <c r="LD41" s="213"/>
      <c r="LE41" s="414"/>
      <c r="LF41" s="414"/>
      <c r="LG41" s="213"/>
      <c r="LH41" s="213"/>
      <c r="LI41" s="213"/>
      <c r="LJ41" s="213"/>
      <c r="LK41" s="414"/>
      <c r="LL41" s="414"/>
      <c r="LM41" s="213"/>
      <c r="LN41" s="213"/>
      <c r="LO41" s="213"/>
      <c r="LP41" s="213"/>
      <c r="LQ41" s="414"/>
      <c r="LR41" s="414"/>
      <c r="LS41" s="213"/>
      <c r="LT41" s="213"/>
      <c r="LU41" s="213"/>
      <c r="LV41" s="213"/>
      <c r="LW41" s="414"/>
      <c r="LX41" s="414"/>
      <c r="LY41" s="213"/>
      <c r="LZ41" s="213"/>
      <c r="MA41" s="213"/>
      <c r="MB41" s="213"/>
      <c r="MC41" s="414"/>
      <c r="MD41" s="414"/>
      <c r="ME41" s="213"/>
      <c r="MF41" s="213"/>
      <c r="MG41" s="213"/>
      <c r="MH41" s="213"/>
      <c r="MI41" s="414"/>
      <c r="MJ41" s="414"/>
      <c r="MK41" s="213"/>
      <c r="ML41" s="213"/>
      <c r="MM41" s="213"/>
      <c r="MN41" s="213"/>
      <c r="MO41" s="414"/>
      <c r="MP41" s="414"/>
      <c r="MQ41" s="213"/>
      <c r="MR41" s="213"/>
      <c r="MS41" s="213"/>
      <c r="MT41" s="213"/>
      <c r="MU41" s="414"/>
      <c r="MV41" s="414"/>
      <c r="MW41" s="213"/>
      <c r="MX41" s="213"/>
      <c r="MY41" s="213"/>
      <c r="MZ41" s="213"/>
      <c r="NA41" s="414"/>
      <c r="NB41" s="414"/>
      <c r="NC41" s="213"/>
      <c r="ND41" s="213"/>
      <c r="NE41" s="213"/>
      <c r="NF41" s="213"/>
      <c r="NG41" s="414"/>
      <c r="NH41" s="414"/>
      <c r="NI41" s="213"/>
      <c r="NJ41" s="213"/>
      <c r="NK41" s="213"/>
      <c r="NL41" s="213"/>
      <c r="NM41" s="414"/>
      <c r="NN41" s="414"/>
      <c r="NO41" s="213"/>
      <c r="NP41" s="213"/>
      <c r="NQ41" s="213"/>
      <c r="NR41" s="213"/>
      <c r="NS41" s="414"/>
      <c r="NT41" s="414"/>
      <c r="NU41" s="213"/>
      <c r="NV41" s="213"/>
      <c r="NW41" s="213"/>
      <c r="NX41" s="213"/>
      <c r="NY41" s="414"/>
      <c r="NZ41" s="414"/>
      <c r="OA41" s="213"/>
      <c r="OB41" s="213"/>
      <c r="OC41" s="213"/>
      <c r="OD41" s="213"/>
      <c r="OE41" s="414"/>
      <c r="OF41" s="414"/>
      <c r="OG41" s="213"/>
      <c r="OH41" s="213"/>
      <c r="OI41" s="213"/>
      <c r="OJ41" s="213"/>
      <c r="OK41" s="414"/>
      <c r="OL41" s="414"/>
      <c r="OM41" s="213"/>
      <c r="ON41" s="213"/>
      <c r="OO41" s="213"/>
      <c r="OP41" s="213"/>
      <c r="OQ41" s="414"/>
      <c r="OR41" s="414"/>
      <c r="OS41" s="213"/>
      <c r="OT41" s="213"/>
      <c r="OU41" s="213"/>
      <c r="OV41" s="213"/>
      <c r="OW41" s="414"/>
      <c r="OX41" s="414"/>
      <c r="OY41" s="213"/>
      <c r="OZ41" s="213"/>
      <c r="PA41" s="213"/>
      <c r="PB41" s="213"/>
      <c r="PC41" s="414"/>
      <c r="PD41" s="414"/>
      <c r="PE41" s="213"/>
      <c r="PF41" s="213"/>
      <c r="PG41" s="213"/>
      <c r="PH41" s="213"/>
      <c r="PI41" s="414"/>
      <c r="PJ41" s="414"/>
      <c r="PK41" s="213"/>
      <c r="PL41" s="213"/>
      <c r="PM41" s="213"/>
      <c r="PN41" s="213"/>
      <c r="PO41" s="414"/>
      <c r="PP41" s="414"/>
      <c r="PQ41" s="213"/>
      <c r="PR41" s="213"/>
      <c r="PS41" s="213"/>
      <c r="PT41" s="213"/>
      <c r="PU41" s="414"/>
      <c r="PV41" s="414"/>
      <c r="PW41" s="213"/>
      <c r="PX41" s="213"/>
      <c r="PY41" s="213"/>
      <c r="PZ41" s="213"/>
      <c r="QA41" s="414"/>
      <c r="QB41" s="414"/>
      <c r="QC41" s="213"/>
      <c r="QD41" s="213"/>
      <c r="QE41" s="213"/>
      <c r="QF41" s="213"/>
      <c r="QG41" s="414"/>
      <c r="QH41" s="414"/>
      <c r="QI41" s="213"/>
      <c r="QJ41" s="213"/>
      <c r="QK41" s="213"/>
      <c r="QL41" s="213"/>
      <c r="QM41" s="414"/>
      <c r="QN41" s="414"/>
      <c r="QO41" s="213"/>
      <c r="QP41" s="213"/>
      <c r="QQ41" s="213"/>
      <c r="QR41" s="213"/>
      <c r="QS41" s="414"/>
      <c r="QT41" s="414"/>
      <c r="QU41" s="213"/>
      <c r="QV41" s="213"/>
      <c r="QW41" s="213"/>
      <c r="QX41" s="213"/>
      <c r="QY41" s="414"/>
      <c r="QZ41" s="414"/>
      <c r="RA41" s="213"/>
      <c r="RB41" s="213"/>
      <c r="RC41" s="213"/>
      <c r="RD41" s="213"/>
      <c r="RE41" s="414"/>
      <c r="RF41" s="414"/>
      <c r="RG41" s="213"/>
      <c r="RH41" s="213"/>
      <c r="RI41" s="213"/>
      <c r="RJ41" s="213"/>
      <c r="RK41" s="414"/>
      <c r="RL41" s="414"/>
      <c r="RM41" s="213"/>
      <c r="RN41" s="213"/>
      <c r="RO41" s="213"/>
      <c r="RP41" s="213"/>
      <c r="RQ41" s="414"/>
      <c r="RR41" s="414"/>
      <c r="RS41" s="213"/>
      <c r="RT41" s="213"/>
      <c r="RU41" s="213"/>
      <c r="RV41" s="213"/>
      <c r="RW41" s="414"/>
      <c r="RX41" s="414"/>
      <c r="RY41" s="213"/>
      <c r="RZ41" s="213"/>
      <c r="SA41" s="213"/>
      <c r="SB41" s="213"/>
      <c r="SC41" s="414"/>
      <c r="SD41" s="414"/>
      <c r="SE41" s="213"/>
      <c r="SF41" s="213"/>
      <c r="SG41" s="213"/>
      <c r="SH41" s="213"/>
      <c r="SI41" s="414"/>
      <c r="SJ41" s="414"/>
      <c r="SK41" s="213"/>
      <c r="SL41" s="213"/>
      <c r="SM41" s="213"/>
      <c r="SN41" s="213"/>
      <c r="SO41" s="414"/>
      <c r="SP41" s="414"/>
      <c r="SQ41" s="213"/>
      <c r="SR41" s="213"/>
      <c r="SS41" s="213"/>
      <c r="ST41" s="213"/>
      <c r="SU41" s="414"/>
      <c r="SV41" s="414"/>
      <c r="SW41" s="213"/>
      <c r="SX41" s="213"/>
      <c r="SY41" s="213"/>
      <c r="SZ41" s="213"/>
      <c r="TA41" s="414"/>
      <c r="TB41" s="414"/>
      <c r="TC41" s="213"/>
      <c r="TD41" s="213"/>
      <c r="TE41" s="213"/>
      <c r="TF41" s="213"/>
      <c r="TG41" s="414"/>
      <c r="TH41" s="414"/>
      <c r="TI41" s="213"/>
      <c r="TJ41" s="213"/>
      <c r="TK41" s="213"/>
      <c r="TL41" s="213"/>
      <c r="TM41" s="414"/>
      <c r="TN41" s="414"/>
      <c r="TO41" s="213"/>
      <c r="TP41" s="213"/>
      <c r="TQ41" s="213"/>
      <c r="TR41" s="213"/>
      <c r="TS41" s="414"/>
      <c r="TT41" s="414"/>
      <c r="TU41" s="213"/>
      <c r="TV41" s="213"/>
      <c r="TW41" s="213"/>
      <c r="TX41" s="213"/>
      <c r="TY41" s="414"/>
      <c r="TZ41" s="414"/>
      <c r="UA41" s="213"/>
      <c r="UB41" s="213"/>
      <c r="UC41" s="213"/>
      <c r="UD41" s="213"/>
      <c r="UE41" s="414"/>
      <c r="UF41" s="414"/>
      <c r="UG41" s="213"/>
      <c r="UH41" s="213"/>
      <c r="UI41" s="213"/>
      <c r="UJ41" s="213"/>
      <c r="UK41" s="414"/>
      <c r="UL41" s="414"/>
      <c r="UM41" s="213"/>
      <c r="UN41" s="213"/>
      <c r="UO41" s="213"/>
      <c r="UP41" s="213"/>
      <c r="UQ41" s="414"/>
      <c r="UR41" s="414"/>
      <c r="US41" s="213"/>
      <c r="UT41" s="213"/>
      <c r="UU41" s="213"/>
      <c r="UV41" s="213"/>
      <c r="UW41" s="414"/>
      <c r="UX41" s="414"/>
      <c r="UY41" s="213"/>
      <c r="UZ41" s="213"/>
      <c r="VA41" s="213"/>
      <c r="VB41" s="213"/>
      <c r="VC41" s="414"/>
      <c r="VD41" s="414"/>
      <c r="VE41" s="213"/>
      <c r="VF41" s="213"/>
      <c r="VG41" s="213"/>
      <c r="VH41" s="213"/>
      <c r="VI41" s="414"/>
      <c r="VJ41" s="414"/>
      <c r="VK41" s="213"/>
      <c r="VL41" s="213"/>
      <c r="VM41" s="213"/>
      <c r="VN41" s="213"/>
      <c r="VO41" s="414"/>
      <c r="VP41" s="414"/>
      <c r="VQ41" s="213"/>
      <c r="VR41" s="213"/>
      <c r="VS41" s="213"/>
      <c r="VT41" s="213"/>
      <c r="VU41" s="414"/>
      <c r="VV41" s="414"/>
      <c r="VW41" s="213"/>
      <c r="VX41" s="213"/>
      <c r="VY41" s="213"/>
      <c r="VZ41" s="213"/>
      <c r="WA41" s="414"/>
      <c r="WB41" s="414"/>
      <c r="WC41" s="213"/>
      <c r="WD41" s="213"/>
      <c r="WE41" s="213"/>
      <c r="WF41" s="213"/>
      <c r="WG41" s="414"/>
      <c r="WH41" s="414"/>
      <c r="WI41" s="213"/>
      <c r="WJ41" s="213"/>
      <c r="WK41" s="213"/>
      <c r="WL41" s="213"/>
      <c r="WM41" s="414"/>
      <c r="WN41" s="414"/>
      <c r="WO41" s="213"/>
      <c r="WP41" s="213"/>
      <c r="WQ41" s="213"/>
      <c r="WR41" s="213"/>
      <c r="WS41" s="414"/>
      <c r="WT41" s="414"/>
      <c r="WU41" s="213"/>
      <c r="WV41" s="213"/>
      <c r="WW41" s="213"/>
      <c r="WX41" s="213"/>
      <c r="WY41" s="414"/>
      <c r="WZ41" s="414"/>
      <c r="XA41" s="213"/>
      <c r="XB41" s="213"/>
      <c r="XC41" s="213"/>
      <c r="XD41" s="213"/>
      <c r="XE41" s="414"/>
      <c r="XF41" s="414"/>
      <c r="XG41" s="213"/>
      <c r="XH41" s="213"/>
      <c r="XI41" s="213"/>
      <c r="XJ41" s="213"/>
      <c r="XK41" s="414"/>
      <c r="XL41" s="414"/>
      <c r="XM41" s="213"/>
      <c r="XN41" s="213"/>
      <c r="XO41" s="213"/>
      <c r="XP41" s="213"/>
      <c r="XQ41" s="414"/>
      <c r="XR41" s="414"/>
      <c r="XS41" s="213"/>
      <c r="XT41" s="213"/>
      <c r="XU41" s="213"/>
      <c r="XV41" s="213"/>
      <c r="XW41" s="414"/>
      <c r="XX41" s="414"/>
      <c r="XY41" s="213"/>
      <c r="XZ41" s="213"/>
      <c r="YA41" s="213"/>
      <c r="YB41" s="213"/>
      <c r="YC41" s="414"/>
      <c r="YD41" s="414"/>
      <c r="YE41" s="213"/>
      <c r="YF41" s="213"/>
      <c r="YG41" s="213"/>
      <c r="YH41" s="213"/>
      <c r="YI41" s="414"/>
      <c r="YJ41" s="414"/>
      <c r="YK41" s="213"/>
      <c r="YL41" s="213"/>
      <c r="YM41" s="213"/>
      <c r="YN41" s="213"/>
      <c r="YO41" s="414"/>
      <c r="YP41" s="414"/>
      <c r="YQ41" s="213"/>
      <c r="YR41" s="213"/>
      <c r="YS41" s="213"/>
      <c r="YT41" s="213"/>
      <c r="YU41" s="414"/>
      <c r="YV41" s="414"/>
      <c r="YW41" s="213"/>
      <c r="YX41" s="213"/>
      <c r="YY41" s="213"/>
      <c r="YZ41" s="213"/>
      <c r="ZA41" s="414"/>
      <c r="ZB41" s="414"/>
      <c r="ZC41" s="213"/>
      <c r="ZD41" s="213"/>
      <c r="ZE41" s="213"/>
      <c r="ZF41" s="213"/>
      <c r="ZG41" s="414"/>
      <c r="ZH41" s="414"/>
      <c r="ZI41" s="213"/>
      <c r="ZJ41" s="213"/>
      <c r="ZK41" s="213"/>
      <c r="ZL41" s="213"/>
      <c r="ZM41" s="414"/>
      <c r="ZN41" s="414"/>
      <c r="ZO41" s="213"/>
      <c r="ZP41" s="213"/>
      <c r="ZQ41" s="213"/>
      <c r="ZR41" s="213"/>
      <c r="ZS41" s="414"/>
      <c r="ZT41" s="414"/>
      <c r="ZU41" s="213"/>
      <c r="ZV41" s="213"/>
      <c r="ZW41" s="213"/>
      <c r="ZX41" s="213"/>
      <c r="ZY41" s="414"/>
      <c r="ZZ41" s="414"/>
      <c r="AAA41" s="213"/>
      <c r="AAB41" s="213"/>
      <c r="AAC41" s="213"/>
      <c r="AAD41" s="213"/>
      <c r="AAE41" s="414"/>
      <c r="AAF41" s="414"/>
      <c r="AAG41" s="213"/>
      <c r="AAH41" s="213"/>
      <c r="AAI41" s="213"/>
      <c r="AAJ41" s="213"/>
      <c r="AAK41" s="414"/>
      <c r="AAL41" s="414"/>
      <c r="AAM41" s="213"/>
      <c r="AAN41" s="213"/>
      <c r="AAO41" s="213"/>
      <c r="AAP41" s="213"/>
      <c r="AAQ41" s="414"/>
      <c r="AAR41" s="414"/>
      <c r="AAS41" s="213"/>
      <c r="AAT41" s="213"/>
      <c r="AAU41" s="213"/>
      <c r="AAV41" s="213"/>
      <c r="AAW41" s="414"/>
      <c r="AAX41" s="414"/>
      <c r="AAY41" s="213"/>
      <c r="AAZ41" s="213"/>
      <c r="ABA41" s="213"/>
      <c r="ABB41" s="213"/>
      <c r="ABC41" s="414"/>
      <c r="ABD41" s="414"/>
      <c r="ABE41" s="213"/>
      <c r="ABF41" s="213"/>
      <c r="ABG41" s="213"/>
      <c r="ABH41" s="213"/>
      <c r="ABI41" s="414"/>
      <c r="ABJ41" s="414"/>
      <c r="ABK41" s="213"/>
      <c r="ABL41" s="213"/>
      <c r="ABM41" s="213"/>
      <c r="ABN41" s="213"/>
      <c r="ABO41" s="414"/>
      <c r="ABP41" s="414"/>
      <c r="ABQ41" s="213"/>
      <c r="ABR41" s="213"/>
      <c r="ABS41" s="213"/>
      <c r="ABT41" s="213"/>
      <c r="ABU41" s="414"/>
      <c r="ABV41" s="414"/>
      <c r="ABW41" s="213"/>
      <c r="ABX41" s="213"/>
      <c r="ABY41" s="213"/>
      <c r="ABZ41" s="213"/>
      <c r="ACA41" s="414"/>
      <c r="ACB41" s="414"/>
      <c r="ACC41" s="213"/>
      <c r="ACD41" s="213"/>
      <c r="ACE41" s="213"/>
      <c r="ACF41" s="213"/>
      <c r="ACG41" s="414"/>
      <c r="ACH41" s="414"/>
      <c r="ACI41" s="213"/>
      <c r="ACJ41" s="213"/>
      <c r="ACK41" s="213"/>
      <c r="ACL41" s="213"/>
      <c r="ACM41" s="414"/>
      <c r="ACN41" s="414"/>
      <c r="ACO41" s="213"/>
      <c r="ACP41" s="213"/>
      <c r="ACQ41" s="213"/>
      <c r="ACR41" s="213"/>
      <c r="ACS41" s="414"/>
      <c r="ACT41" s="414"/>
      <c r="ACU41" s="213"/>
      <c r="ACV41" s="213"/>
      <c r="ACW41" s="213"/>
      <c r="ACX41" s="213"/>
      <c r="ACY41" s="414"/>
      <c r="ACZ41" s="414"/>
      <c r="ADA41" s="213"/>
      <c r="ADB41" s="213"/>
      <c r="ADC41" s="213"/>
      <c r="ADD41" s="213"/>
      <c r="ADE41" s="414"/>
      <c r="ADF41" s="414"/>
      <c r="ADG41" s="213"/>
      <c r="ADH41" s="213"/>
      <c r="ADI41" s="213"/>
      <c r="ADJ41" s="213"/>
      <c r="ADK41" s="414"/>
      <c r="ADL41" s="414"/>
      <c r="ADM41" s="213"/>
      <c r="ADN41" s="213"/>
      <c r="ADO41" s="213"/>
      <c r="ADP41" s="213"/>
      <c r="ADQ41" s="414"/>
      <c r="ADR41" s="414"/>
      <c r="ADS41" s="213"/>
      <c r="ADT41" s="213"/>
      <c r="ADU41" s="213"/>
      <c r="ADV41" s="213"/>
      <c r="ADW41" s="414"/>
      <c r="ADX41" s="414"/>
      <c r="ADY41" s="213"/>
      <c r="ADZ41" s="213"/>
      <c r="AEA41" s="213"/>
      <c r="AEB41" s="213"/>
      <c r="AEC41" s="414"/>
      <c r="AED41" s="414"/>
      <c r="AEE41" s="213"/>
      <c r="AEF41" s="213"/>
      <c r="AEG41" s="213"/>
      <c r="AEH41" s="213"/>
      <c r="AEI41" s="414"/>
      <c r="AEJ41" s="414"/>
      <c r="AEK41" s="213"/>
      <c r="AEL41" s="213"/>
      <c r="AEM41" s="213"/>
      <c r="AEN41" s="213"/>
      <c r="AEO41" s="414"/>
      <c r="AEP41" s="414"/>
      <c r="AEQ41" s="213"/>
      <c r="AER41" s="213"/>
      <c r="AES41" s="213"/>
      <c r="AET41" s="213"/>
      <c r="AEU41" s="414"/>
      <c r="AEV41" s="414"/>
      <c r="AEW41" s="213"/>
      <c r="AEX41" s="213"/>
      <c r="AEY41" s="213"/>
      <c r="AEZ41" s="213"/>
      <c r="AFA41" s="414"/>
      <c r="AFB41" s="414"/>
      <c r="AFC41" s="213"/>
      <c r="AFD41" s="213"/>
      <c r="AFE41" s="213"/>
      <c r="AFF41" s="213"/>
      <c r="AFG41" s="414"/>
      <c r="AFH41" s="414"/>
      <c r="AFI41" s="213"/>
      <c r="AFJ41" s="213"/>
      <c r="AFK41" s="213"/>
      <c r="AFL41" s="213"/>
      <c r="AFM41" s="414"/>
      <c r="AFN41" s="414"/>
      <c r="AFO41" s="213"/>
      <c r="AFP41" s="213"/>
      <c r="AFQ41" s="213"/>
      <c r="AFR41" s="213"/>
      <c r="AFS41" s="414"/>
      <c r="AFT41" s="414"/>
      <c r="AFU41" s="213"/>
      <c r="AFV41" s="213"/>
      <c r="AFW41" s="213"/>
      <c r="AFX41" s="213"/>
      <c r="AFY41" s="414"/>
      <c r="AFZ41" s="414"/>
      <c r="AGA41" s="213"/>
      <c r="AGB41" s="213"/>
      <c r="AGC41" s="213"/>
      <c r="AGD41" s="213"/>
      <c r="AGE41" s="414"/>
      <c r="AGF41" s="414"/>
      <c r="AGG41" s="213"/>
      <c r="AGH41" s="213"/>
      <c r="AGI41" s="213"/>
      <c r="AGJ41" s="213"/>
      <c r="AGK41" s="414"/>
      <c r="AGL41" s="414"/>
      <c r="AGM41" s="213"/>
      <c r="AGN41" s="213"/>
      <c r="AGO41" s="213"/>
      <c r="AGP41" s="213"/>
      <c r="AGQ41" s="414"/>
      <c r="AGR41" s="414"/>
      <c r="AGS41" s="213"/>
      <c r="AGT41" s="213"/>
      <c r="AGU41" s="213"/>
      <c r="AGV41" s="213"/>
      <c r="AGW41" s="414"/>
      <c r="AGX41" s="414"/>
      <c r="AGY41" s="213"/>
      <c r="AGZ41" s="213"/>
      <c r="AHA41" s="213"/>
      <c r="AHB41" s="213"/>
      <c r="AHC41" s="414"/>
      <c r="AHD41" s="414"/>
      <c r="AHE41" s="213"/>
      <c r="AHF41" s="213"/>
      <c r="AHG41" s="213"/>
      <c r="AHH41" s="213"/>
      <c r="AHI41" s="414"/>
      <c r="AHJ41" s="414"/>
      <c r="AHK41" s="213"/>
      <c r="AHL41" s="213"/>
      <c r="AHM41" s="213"/>
      <c r="AHN41" s="213"/>
      <c r="AHO41" s="414"/>
      <c r="AHP41" s="414"/>
      <c r="AHQ41" s="213"/>
      <c r="AHR41" s="213"/>
      <c r="AHS41" s="213"/>
      <c r="AHT41" s="213"/>
      <c r="AHU41" s="414"/>
      <c r="AHV41" s="414"/>
      <c r="AHW41" s="213"/>
      <c r="AHX41" s="213"/>
      <c r="AHY41" s="213"/>
      <c r="AHZ41" s="213"/>
      <c r="AIA41" s="414"/>
      <c r="AIB41" s="414"/>
      <c r="AIC41" s="213"/>
      <c r="AID41" s="213"/>
      <c r="AIE41" s="213"/>
      <c r="AIF41" s="213"/>
      <c r="AIG41" s="414"/>
      <c r="AIH41" s="414"/>
      <c r="AII41" s="213"/>
      <c r="AIJ41" s="213"/>
      <c r="AIK41" s="213"/>
      <c r="AIL41" s="213"/>
      <c r="AIM41" s="414"/>
      <c r="AIN41" s="414"/>
      <c r="AIO41" s="213"/>
      <c r="AIP41" s="213"/>
      <c r="AIQ41" s="213"/>
      <c r="AIR41" s="213"/>
      <c r="AIS41" s="414"/>
      <c r="AIT41" s="414"/>
      <c r="AIU41" s="213"/>
      <c r="AIV41" s="213"/>
      <c r="AIW41" s="213"/>
      <c r="AIX41" s="213"/>
      <c r="AIY41" s="414"/>
      <c r="AIZ41" s="414"/>
      <c r="AJA41" s="213"/>
      <c r="AJB41" s="213"/>
      <c r="AJC41" s="213"/>
      <c r="AJD41" s="213"/>
      <c r="AJE41" s="414"/>
      <c r="AJF41" s="414"/>
      <c r="AJG41" s="213"/>
      <c r="AJH41" s="213"/>
      <c r="AJI41" s="213"/>
      <c r="AJJ41" s="213"/>
      <c r="AJK41" s="414"/>
      <c r="AJL41" s="414"/>
      <c r="AJM41" s="213"/>
      <c r="AJN41" s="213"/>
      <c r="AJO41" s="213"/>
      <c r="AJP41" s="213"/>
      <c r="AJQ41" s="414"/>
      <c r="AJR41" s="414"/>
      <c r="AJS41" s="213"/>
      <c r="AJT41" s="213"/>
      <c r="AJU41" s="213"/>
      <c r="AJV41" s="213"/>
      <c r="AJW41" s="414"/>
      <c r="AJX41" s="414"/>
      <c r="AJY41" s="213"/>
      <c r="AJZ41" s="213"/>
      <c r="AKA41" s="213"/>
      <c r="AKB41" s="213"/>
      <c r="AKC41" s="414"/>
      <c r="AKD41" s="414"/>
      <c r="AKE41" s="213"/>
      <c r="AKF41" s="213"/>
      <c r="AKG41" s="213"/>
      <c r="AKH41" s="213"/>
      <c r="AKI41" s="414"/>
      <c r="AKJ41" s="414"/>
      <c r="AKK41" s="213"/>
      <c r="AKL41" s="213"/>
      <c r="AKM41" s="213"/>
      <c r="AKN41" s="213"/>
      <c r="AKO41" s="414"/>
      <c r="AKP41" s="414"/>
      <c r="AKQ41" s="213"/>
      <c r="AKR41" s="213"/>
      <c r="AKS41" s="213"/>
      <c r="AKT41" s="213"/>
      <c r="AKU41" s="414"/>
      <c r="AKV41" s="414"/>
      <c r="AKW41" s="213"/>
      <c r="AKX41" s="213"/>
      <c r="AKY41" s="213"/>
      <c r="AKZ41" s="213"/>
      <c r="ALA41" s="414"/>
      <c r="ALB41" s="414"/>
      <c r="ALC41" s="213"/>
      <c r="ALD41" s="213"/>
      <c r="ALE41" s="213"/>
      <c r="ALF41" s="213"/>
      <c r="ALG41" s="414"/>
      <c r="ALH41" s="414"/>
      <c r="ALI41" s="213"/>
      <c r="ALJ41" s="213"/>
      <c r="ALK41" s="213"/>
      <c r="ALL41" s="213"/>
      <c r="ALM41" s="414"/>
      <c r="ALN41" s="414"/>
      <c r="ALO41" s="213"/>
      <c r="ALP41" s="213"/>
      <c r="ALQ41" s="213"/>
      <c r="ALR41" s="213"/>
      <c r="ALS41" s="414"/>
      <c r="ALT41" s="414"/>
      <c r="ALU41" s="213"/>
      <c r="ALV41" s="213"/>
      <c r="ALW41" s="213"/>
      <c r="ALX41" s="213"/>
      <c r="ALY41" s="414"/>
      <c r="ALZ41" s="414"/>
      <c r="AMA41" s="213"/>
      <c r="AMB41" s="213"/>
      <c r="AMC41" s="213"/>
      <c r="AMD41" s="213"/>
      <c r="AME41" s="414"/>
      <c r="AMF41" s="414"/>
      <c r="AMG41" s="213"/>
      <c r="AMH41" s="213"/>
      <c r="AMI41" s="213"/>
      <c r="AMJ41" s="213"/>
      <c r="AMK41" s="414"/>
      <c r="AML41" s="414"/>
      <c r="AMM41" s="213"/>
      <c r="AMN41" s="213"/>
      <c r="AMO41" s="213"/>
      <c r="AMP41" s="213"/>
      <c r="AMQ41" s="414"/>
      <c r="AMR41" s="414"/>
      <c r="AMS41" s="213"/>
      <c r="AMT41" s="213"/>
      <c r="AMU41" s="213"/>
      <c r="AMV41" s="213"/>
      <c r="AMW41" s="414"/>
      <c r="AMX41" s="414"/>
      <c r="AMY41" s="213"/>
      <c r="AMZ41" s="213"/>
      <c r="ANA41" s="213"/>
      <c r="ANB41" s="213"/>
      <c r="ANC41" s="414"/>
      <c r="AND41" s="414"/>
      <c r="ANE41" s="213"/>
      <c r="ANF41" s="213"/>
      <c r="ANG41" s="213"/>
      <c r="ANH41" s="213"/>
      <c r="ANI41" s="414"/>
      <c r="ANJ41" s="414"/>
      <c r="ANK41" s="213"/>
      <c r="ANL41" s="213"/>
      <c r="ANM41" s="213"/>
      <c r="ANN41" s="213"/>
      <c r="ANO41" s="414"/>
      <c r="ANP41" s="414"/>
      <c r="ANQ41" s="213"/>
      <c r="ANR41" s="213"/>
      <c r="ANS41" s="213"/>
      <c r="ANT41" s="213"/>
      <c r="ANU41" s="414"/>
      <c r="ANV41" s="414"/>
      <c r="ANW41" s="213"/>
      <c r="ANX41" s="213"/>
      <c r="ANY41" s="213"/>
      <c r="ANZ41" s="213"/>
      <c r="AOA41" s="414"/>
      <c r="AOB41" s="414"/>
      <c r="AOC41" s="213"/>
      <c r="AOD41" s="213"/>
      <c r="AOE41" s="213"/>
      <c r="AOF41" s="213"/>
      <c r="AOG41" s="414"/>
      <c r="AOH41" s="414"/>
      <c r="AOI41" s="213"/>
      <c r="AOJ41" s="213"/>
      <c r="AOK41" s="213"/>
      <c r="AOL41" s="213"/>
      <c r="AOM41" s="414"/>
      <c r="AON41" s="414"/>
      <c r="AOO41" s="213"/>
      <c r="AOP41" s="213"/>
      <c r="AOQ41" s="213"/>
      <c r="AOR41" s="213"/>
      <c r="AOS41" s="414"/>
      <c r="AOT41" s="414"/>
      <c r="AOU41" s="213"/>
      <c r="AOV41" s="213"/>
      <c r="AOW41" s="213"/>
      <c r="AOX41" s="213"/>
      <c r="AOY41" s="414"/>
      <c r="AOZ41" s="414"/>
      <c r="APA41" s="213"/>
      <c r="APB41" s="213"/>
      <c r="APC41" s="213"/>
      <c r="APD41" s="213"/>
      <c r="APE41" s="414"/>
      <c r="APF41" s="414"/>
      <c r="APG41" s="213"/>
      <c r="APH41" s="213"/>
      <c r="API41" s="213"/>
      <c r="APJ41" s="213"/>
      <c r="APK41" s="414"/>
      <c r="APL41" s="414"/>
      <c r="APM41" s="213"/>
      <c r="APN41" s="213"/>
      <c r="APO41" s="213"/>
      <c r="APP41" s="213"/>
      <c r="APQ41" s="414"/>
      <c r="APR41" s="414"/>
      <c r="APS41" s="213"/>
      <c r="APT41" s="213"/>
      <c r="APU41" s="213"/>
      <c r="APV41" s="213"/>
      <c r="APW41" s="414"/>
      <c r="APX41" s="414"/>
      <c r="APY41" s="213"/>
      <c r="APZ41" s="213"/>
      <c r="AQA41" s="213"/>
      <c r="AQB41" s="213"/>
      <c r="AQC41" s="414"/>
      <c r="AQD41" s="414"/>
      <c r="AQE41" s="213"/>
      <c r="AQF41" s="213"/>
      <c r="AQG41" s="213"/>
      <c r="AQH41" s="213"/>
      <c r="AQI41" s="414"/>
      <c r="AQJ41" s="414"/>
      <c r="AQK41" s="213"/>
      <c r="AQL41" s="213"/>
      <c r="AQM41" s="213"/>
      <c r="AQN41" s="213"/>
      <c r="AQO41" s="414"/>
      <c r="AQP41" s="414"/>
      <c r="AQQ41" s="213"/>
      <c r="AQR41" s="213"/>
      <c r="AQS41" s="213"/>
      <c r="AQT41" s="213"/>
      <c r="AQU41" s="414"/>
      <c r="AQV41" s="414"/>
      <c r="AQW41" s="213"/>
      <c r="AQX41" s="213"/>
      <c r="AQY41" s="213"/>
      <c r="AQZ41" s="213"/>
      <c r="ARA41" s="414"/>
      <c r="ARB41" s="414"/>
      <c r="ARC41" s="213"/>
      <c r="ARD41" s="213"/>
      <c r="ARE41" s="213"/>
      <c r="ARF41" s="213"/>
      <c r="ARG41" s="414"/>
      <c r="ARH41" s="414"/>
      <c r="ARI41" s="213"/>
      <c r="ARJ41" s="213"/>
      <c r="ARK41" s="213"/>
      <c r="ARL41" s="213"/>
      <c r="ARM41" s="414"/>
      <c r="ARN41" s="414"/>
      <c r="ARO41" s="213"/>
      <c r="ARP41" s="213"/>
      <c r="ARQ41" s="213"/>
      <c r="ARR41" s="213"/>
      <c r="ARS41" s="414"/>
      <c r="ART41" s="414"/>
      <c r="ARU41" s="213"/>
      <c r="ARV41" s="213"/>
      <c r="ARW41" s="213"/>
      <c r="ARX41" s="213"/>
      <c r="ARY41" s="414"/>
      <c r="ARZ41" s="414"/>
      <c r="ASA41" s="213"/>
      <c r="ASB41" s="213"/>
      <c r="ASC41" s="213"/>
      <c r="ASD41" s="213"/>
      <c r="ASE41" s="414"/>
      <c r="ASF41" s="414"/>
      <c r="ASG41" s="213"/>
      <c r="ASH41" s="213"/>
      <c r="ASI41" s="213"/>
      <c r="ASJ41" s="213"/>
      <c r="ASK41" s="414"/>
      <c r="ASL41" s="414"/>
      <c r="ASM41" s="213"/>
      <c r="ASN41" s="213"/>
      <c r="ASO41" s="213"/>
      <c r="ASP41" s="213"/>
      <c r="ASQ41" s="414"/>
      <c r="ASR41" s="414"/>
      <c r="ASS41" s="213"/>
      <c r="AST41" s="213"/>
      <c r="ASU41" s="213"/>
      <c r="ASV41" s="213"/>
      <c r="ASW41" s="414"/>
      <c r="ASX41" s="414"/>
      <c r="ASY41" s="213"/>
      <c r="ASZ41" s="213"/>
      <c r="ATA41" s="213"/>
      <c r="ATB41" s="213"/>
      <c r="ATC41" s="414"/>
      <c r="ATD41" s="414"/>
      <c r="ATE41" s="213"/>
      <c r="ATF41" s="213"/>
      <c r="ATG41" s="213"/>
      <c r="ATH41" s="213"/>
      <c r="ATI41" s="414"/>
      <c r="ATJ41" s="414"/>
      <c r="ATK41" s="213"/>
      <c r="ATL41" s="213"/>
      <c r="ATM41" s="213"/>
      <c r="ATN41" s="213"/>
      <c r="ATO41" s="414"/>
      <c r="ATP41" s="414"/>
      <c r="ATQ41" s="213"/>
      <c r="ATR41" s="213"/>
      <c r="ATS41" s="213"/>
      <c r="ATT41" s="213"/>
      <c r="ATU41" s="414"/>
      <c r="ATV41" s="414"/>
      <c r="ATW41" s="213"/>
      <c r="ATX41" s="213"/>
      <c r="ATY41" s="213"/>
      <c r="ATZ41" s="213"/>
      <c r="AUA41" s="414"/>
      <c r="AUB41" s="414"/>
      <c r="AUC41" s="213"/>
      <c r="AUD41" s="213"/>
      <c r="AUE41" s="213"/>
      <c r="AUF41" s="213"/>
      <c r="AUG41" s="414"/>
      <c r="AUH41" s="414"/>
      <c r="AUI41" s="213"/>
      <c r="AUJ41" s="213"/>
      <c r="AUK41" s="213"/>
      <c r="AUL41" s="213"/>
      <c r="AUM41" s="414"/>
      <c r="AUN41" s="414"/>
      <c r="AUO41" s="213"/>
      <c r="AUP41" s="213"/>
      <c r="AUQ41" s="213"/>
      <c r="AUR41" s="213"/>
      <c r="AUS41" s="414"/>
      <c r="AUT41" s="414"/>
      <c r="AUU41" s="213"/>
      <c r="AUV41" s="213"/>
      <c r="AUW41" s="213"/>
      <c r="AUX41" s="213"/>
      <c r="AUY41" s="414"/>
      <c r="AUZ41" s="414"/>
      <c r="AVA41" s="213"/>
      <c r="AVB41" s="213"/>
      <c r="AVC41" s="213"/>
      <c r="AVD41" s="213"/>
      <c r="AVE41" s="414"/>
      <c r="AVF41" s="414"/>
      <c r="AVG41" s="213"/>
      <c r="AVH41" s="213"/>
      <c r="AVI41" s="213"/>
      <c r="AVJ41" s="213"/>
      <c r="AVK41" s="414"/>
      <c r="AVL41" s="414"/>
      <c r="AVM41" s="213"/>
      <c r="AVN41" s="213"/>
      <c r="AVO41" s="213"/>
      <c r="AVP41" s="213"/>
      <c r="AVQ41" s="414"/>
      <c r="AVR41" s="414"/>
      <c r="AVS41" s="213"/>
      <c r="AVT41" s="213"/>
      <c r="AVU41" s="213"/>
      <c r="AVV41" s="213"/>
      <c r="AVW41" s="414"/>
      <c r="AVX41" s="414"/>
      <c r="AVY41" s="213"/>
      <c r="AVZ41" s="213"/>
      <c r="AWA41" s="213"/>
      <c r="AWB41" s="213"/>
      <c r="AWC41" s="414"/>
      <c r="AWD41" s="414"/>
      <c r="AWE41" s="213"/>
      <c r="AWF41" s="213"/>
      <c r="AWG41" s="213"/>
      <c r="AWH41" s="213"/>
      <c r="AWI41" s="414"/>
      <c r="AWJ41" s="414"/>
      <c r="AWK41" s="213"/>
      <c r="AWL41" s="213"/>
      <c r="AWM41" s="213"/>
      <c r="AWN41" s="213"/>
      <c r="AWO41" s="414"/>
      <c r="AWP41" s="414"/>
      <c r="AWQ41" s="213"/>
      <c r="AWR41" s="213"/>
      <c r="AWS41" s="213"/>
      <c r="AWT41" s="213"/>
      <c r="AWU41" s="414"/>
      <c r="AWV41" s="414"/>
      <c r="AWW41" s="213"/>
      <c r="AWX41" s="213"/>
      <c r="AWY41" s="213"/>
      <c r="AWZ41" s="213"/>
      <c r="AXA41" s="414"/>
      <c r="AXB41" s="414"/>
      <c r="AXC41" s="213"/>
      <c r="AXD41" s="213"/>
      <c r="AXE41" s="213"/>
      <c r="AXF41" s="213"/>
      <c r="AXG41" s="414"/>
      <c r="AXH41" s="414"/>
      <c r="AXI41" s="213"/>
      <c r="AXJ41" s="213"/>
      <c r="AXK41" s="213"/>
      <c r="AXL41" s="213"/>
      <c r="AXM41" s="414"/>
      <c r="AXN41" s="414"/>
      <c r="AXO41" s="213"/>
      <c r="AXP41" s="213"/>
      <c r="AXQ41" s="213"/>
      <c r="AXR41" s="213"/>
      <c r="AXS41" s="414"/>
      <c r="AXT41" s="414"/>
      <c r="AXU41" s="213"/>
      <c r="AXV41" s="213"/>
      <c r="AXW41" s="213"/>
      <c r="AXX41" s="213"/>
      <c r="AXY41" s="414"/>
      <c r="AXZ41" s="414"/>
      <c r="AYA41" s="213"/>
      <c r="AYB41" s="213"/>
      <c r="AYC41" s="213"/>
      <c r="AYD41" s="213"/>
      <c r="AYE41" s="414"/>
      <c r="AYF41" s="414"/>
      <c r="AYG41" s="213"/>
      <c r="AYH41" s="213"/>
      <c r="AYI41" s="213"/>
      <c r="AYJ41" s="213"/>
      <c r="AYK41" s="414"/>
      <c r="AYL41" s="414"/>
      <c r="AYM41" s="213"/>
      <c r="AYN41" s="213"/>
      <c r="AYO41" s="213"/>
      <c r="AYP41" s="213"/>
      <c r="AYQ41" s="414"/>
      <c r="AYR41" s="414"/>
      <c r="AYS41" s="213"/>
      <c r="AYT41" s="213"/>
      <c r="AYU41" s="213"/>
      <c r="AYV41" s="213"/>
      <c r="AYW41" s="414"/>
      <c r="AYX41" s="414"/>
      <c r="AYY41" s="213"/>
      <c r="AYZ41" s="213"/>
      <c r="AZA41" s="213"/>
      <c r="AZB41" s="213"/>
      <c r="AZC41" s="414"/>
      <c r="AZD41" s="414"/>
      <c r="AZE41" s="213"/>
      <c r="AZF41" s="213"/>
      <c r="AZG41" s="213"/>
      <c r="AZH41" s="213"/>
      <c r="AZI41" s="414"/>
      <c r="AZJ41" s="414"/>
      <c r="AZK41" s="213"/>
      <c r="AZL41" s="213"/>
      <c r="AZM41" s="213"/>
      <c r="AZN41" s="213"/>
      <c r="AZO41" s="414"/>
      <c r="AZP41" s="414"/>
      <c r="AZQ41" s="213"/>
      <c r="AZR41" s="213"/>
      <c r="AZS41" s="213"/>
      <c r="AZT41" s="213"/>
      <c r="AZU41" s="414"/>
      <c r="AZV41" s="414"/>
      <c r="AZW41" s="213"/>
      <c r="AZX41" s="213"/>
      <c r="AZY41" s="213"/>
      <c r="AZZ41" s="213"/>
      <c r="BAA41" s="414"/>
      <c r="BAB41" s="414"/>
      <c r="BAC41" s="213"/>
      <c r="BAD41" s="213"/>
      <c r="BAE41" s="213"/>
      <c r="BAF41" s="213"/>
      <c r="BAG41" s="414"/>
      <c r="BAH41" s="414"/>
      <c r="BAI41" s="213"/>
      <c r="BAJ41" s="213"/>
      <c r="BAK41" s="213"/>
      <c r="BAL41" s="213"/>
      <c r="BAM41" s="414"/>
      <c r="BAN41" s="414"/>
      <c r="BAO41" s="213"/>
      <c r="BAP41" s="213"/>
      <c r="BAQ41" s="213"/>
      <c r="BAR41" s="213"/>
      <c r="BAS41" s="414"/>
      <c r="BAT41" s="414"/>
      <c r="BAU41" s="213"/>
      <c r="BAV41" s="213"/>
      <c r="BAW41" s="213"/>
      <c r="BAX41" s="213"/>
      <c r="BAY41" s="414"/>
      <c r="BAZ41" s="414"/>
      <c r="BBA41" s="213"/>
      <c r="BBB41" s="213"/>
      <c r="BBC41" s="213"/>
      <c r="BBD41" s="213"/>
      <c r="BBE41" s="414"/>
      <c r="BBF41" s="414"/>
      <c r="BBG41" s="213"/>
      <c r="BBH41" s="213"/>
      <c r="BBI41" s="213"/>
      <c r="BBJ41" s="213"/>
      <c r="BBK41" s="414"/>
      <c r="BBL41" s="414"/>
      <c r="BBM41" s="213"/>
      <c r="BBN41" s="213"/>
      <c r="BBO41" s="213"/>
      <c r="BBP41" s="213"/>
      <c r="BBQ41" s="414"/>
      <c r="BBR41" s="414"/>
      <c r="BBS41" s="213"/>
      <c r="BBT41" s="213"/>
      <c r="BBU41" s="213"/>
      <c r="BBV41" s="213"/>
      <c r="BBW41" s="414"/>
      <c r="BBX41" s="414"/>
      <c r="BBY41" s="213"/>
      <c r="BBZ41" s="213"/>
      <c r="BCA41" s="213"/>
      <c r="BCB41" s="213"/>
      <c r="BCC41" s="414"/>
      <c r="BCD41" s="414"/>
      <c r="BCE41" s="213"/>
      <c r="BCF41" s="213"/>
      <c r="BCG41" s="213"/>
      <c r="BCH41" s="213"/>
      <c r="BCI41" s="414"/>
      <c r="BCJ41" s="414"/>
      <c r="BCK41" s="213"/>
      <c r="BCL41" s="213"/>
      <c r="BCM41" s="213"/>
      <c r="BCN41" s="213"/>
      <c r="BCO41" s="414"/>
      <c r="BCP41" s="414"/>
      <c r="BCQ41" s="213"/>
      <c r="BCR41" s="213"/>
      <c r="BCS41" s="213"/>
      <c r="BCT41" s="213"/>
      <c r="BCU41" s="414"/>
      <c r="BCV41" s="414"/>
      <c r="BCW41" s="213"/>
      <c r="BCX41" s="213"/>
      <c r="BCY41" s="213"/>
      <c r="BCZ41" s="213"/>
      <c r="BDA41" s="414"/>
      <c r="BDB41" s="414"/>
      <c r="BDC41" s="213"/>
      <c r="BDD41" s="213"/>
      <c r="BDE41" s="213"/>
      <c r="BDF41" s="213"/>
      <c r="BDG41" s="414"/>
      <c r="BDH41" s="414"/>
      <c r="BDI41" s="213"/>
      <c r="BDJ41" s="213"/>
      <c r="BDK41" s="213"/>
      <c r="BDL41" s="213"/>
      <c r="BDM41" s="414"/>
      <c r="BDN41" s="414"/>
      <c r="BDO41" s="213"/>
      <c r="BDP41" s="213"/>
      <c r="BDQ41" s="213"/>
      <c r="BDR41" s="213"/>
      <c r="BDS41" s="414"/>
      <c r="BDT41" s="414"/>
      <c r="BDU41" s="213"/>
      <c r="BDV41" s="213"/>
      <c r="BDW41" s="213"/>
      <c r="BDX41" s="213"/>
      <c r="BDY41" s="414"/>
      <c r="BDZ41" s="414"/>
      <c r="BEA41" s="213"/>
      <c r="BEB41" s="213"/>
      <c r="BEC41" s="213"/>
      <c r="BED41" s="213"/>
      <c r="BEE41" s="414"/>
      <c r="BEF41" s="414"/>
      <c r="BEG41" s="213"/>
      <c r="BEH41" s="213"/>
      <c r="BEI41" s="213"/>
      <c r="BEJ41" s="213"/>
      <c r="BEK41" s="414"/>
      <c r="BEL41" s="414"/>
      <c r="BEM41" s="213"/>
      <c r="BEN41" s="213"/>
      <c r="BEO41" s="213"/>
      <c r="BEP41" s="213"/>
      <c r="BEQ41" s="414"/>
      <c r="BER41" s="414"/>
      <c r="BES41" s="213"/>
      <c r="BET41" s="213"/>
      <c r="BEU41" s="213"/>
      <c r="BEV41" s="213"/>
      <c r="BEW41" s="414"/>
      <c r="BEX41" s="414"/>
      <c r="BEY41" s="213"/>
      <c r="BEZ41" s="213"/>
      <c r="BFA41" s="213"/>
      <c r="BFB41" s="213"/>
      <c r="BFC41" s="414"/>
      <c r="BFD41" s="414"/>
      <c r="BFE41" s="213"/>
      <c r="BFF41" s="213"/>
      <c r="BFG41" s="213"/>
      <c r="BFH41" s="213"/>
      <c r="BFI41" s="414"/>
      <c r="BFJ41" s="414"/>
      <c r="BFK41" s="213"/>
      <c r="BFL41" s="213"/>
      <c r="BFM41" s="213"/>
      <c r="BFN41" s="213"/>
      <c r="BFO41" s="414"/>
      <c r="BFP41" s="414"/>
      <c r="BFQ41" s="213"/>
      <c r="BFR41" s="213"/>
      <c r="BFS41" s="213"/>
      <c r="BFT41" s="213"/>
      <c r="BFU41" s="414"/>
      <c r="BFV41" s="414"/>
      <c r="BFW41" s="213"/>
      <c r="BFX41" s="213"/>
      <c r="BFY41" s="213"/>
      <c r="BFZ41" s="213"/>
      <c r="BGA41" s="414"/>
      <c r="BGB41" s="414"/>
      <c r="BGC41" s="213"/>
      <c r="BGD41" s="213"/>
      <c r="BGE41" s="213"/>
      <c r="BGF41" s="213"/>
      <c r="BGG41" s="414"/>
      <c r="BGH41" s="414"/>
      <c r="BGI41" s="213"/>
      <c r="BGJ41" s="213"/>
      <c r="BGK41" s="213"/>
      <c r="BGL41" s="213"/>
      <c r="BGM41" s="414"/>
      <c r="BGN41" s="414"/>
      <c r="BGO41" s="213"/>
      <c r="BGP41" s="213"/>
      <c r="BGQ41" s="213"/>
      <c r="BGR41" s="213"/>
      <c r="BGS41" s="414"/>
      <c r="BGT41" s="414"/>
      <c r="BGU41" s="213"/>
      <c r="BGV41" s="213"/>
      <c r="BGW41" s="213"/>
      <c r="BGX41" s="213"/>
      <c r="BGY41" s="414"/>
      <c r="BGZ41" s="414"/>
      <c r="BHA41" s="213"/>
      <c r="BHB41" s="213"/>
      <c r="BHC41" s="213"/>
      <c r="BHD41" s="213"/>
      <c r="BHE41" s="414"/>
      <c r="BHF41" s="414"/>
      <c r="BHG41" s="213"/>
      <c r="BHH41" s="213"/>
      <c r="BHI41" s="213"/>
      <c r="BHJ41" s="213"/>
      <c r="BHK41" s="414"/>
      <c r="BHL41" s="414"/>
      <c r="BHM41" s="213"/>
      <c r="BHN41" s="213"/>
      <c r="BHO41" s="213"/>
      <c r="BHP41" s="213"/>
      <c r="BHQ41" s="414"/>
      <c r="BHR41" s="414"/>
      <c r="BHS41" s="213"/>
      <c r="BHT41" s="213"/>
      <c r="BHU41" s="213"/>
      <c r="BHV41" s="213"/>
      <c r="BHW41" s="414"/>
      <c r="BHX41" s="414"/>
      <c r="BHY41" s="213"/>
      <c r="BHZ41" s="213"/>
      <c r="BIA41" s="213"/>
      <c r="BIB41" s="213"/>
      <c r="BIC41" s="414"/>
      <c r="BID41" s="414"/>
      <c r="BIE41" s="213"/>
      <c r="BIF41" s="213"/>
      <c r="BIG41" s="213"/>
      <c r="BIH41" s="213"/>
      <c r="BII41" s="414"/>
      <c r="BIJ41" s="414"/>
      <c r="BIK41" s="213"/>
      <c r="BIL41" s="213"/>
      <c r="BIM41" s="213"/>
      <c r="BIN41" s="213"/>
      <c r="BIO41" s="414"/>
      <c r="BIP41" s="414"/>
      <c r="BIQ41" s="213"/>
      <c r="BIR41" s="213"/>
      <c r="BIS41" s="213"/>
      <c r="BIT41" s="213"/>
      <c r="BIU41" s="414"/>
      <c r="BIV41" s="414"/>
      <c r="BIW41" s="213"/>
      <c r="BIX41" s="213"/>
      <c r="BIY41" s="213"/>
      <c r="BIZ41" s="213"/>
      <c r="BJA41" s="414"/>
      <c r="BJB41" s="414"/>
      <c r="BJC41" s="213"/>
      <c r="BJD41" s="213"/>
      <c r="BJE41" s="213"/>
      <c r="BJF41" s="213"/>
      <c r="BJG41" s="414"/>
      <c r="BJH41" s="414"/>
      <c r="BJI41" s="213"/>
      <c r="BJJ41" s="213"/>
      <c r="BJK41" s="213"/>
      <c r="BJL41" s="213"/>
      <c r="BJM41" s="414"/>
      <c r="BJN41" s="414"/>
      <c r="BJO41" s="213"/>
      <c r="BJP41" s="213"/>
      <c r="BJQ41" s="213"/>
      <c r="BJR41" s="213"/>
      <c r="BJS41" s="414"/>
      <c r="BJT41" s="414"/>
      <c r="BJU41" s="213"/>
      <c r="BJV41" s="213"/>
      <c r="BJW41" s="213"/>
      <c r="BJX41" s="213"/>
      <c r="BJY41" s="414"/>
      <c r="BJZ41" s="414"/>
      <c r="BKA41" s="213"/>
      <c r="BKB41" s="213"/>
      <c r="BKC41" s="213"/>
      <c r="BKD41" s="213"/>
      <c r="BKE41" s="414"/>
      <c r="BKF41" s="414"/>
      <c r="BKG41" s="213"/>
      <c r="BKH41" s="213"/>
      <c r="BKI41" s="213"/>
      <c r="BKJ41" s="213"/>
      <c r="BKK41" s="414"/>
      <c r="BKL41" s="414"/>
      <c r="BKM41" s="213"/>
      <c r="BKN41" s="213"/>
      <c r="BKO41" s="213"/>
      <c r="BKP41" s="213"/>
      <c r="BKQ41" s="414"/>
      <c r="BKR41" s="414"/>
      <c r="BKS41" s="213"/>
      <c r="BKT41" s="213"/>
      <c r="BKU41" s="213"/>
      <c r="BKV41" s="213"/>
      <c r="BKW41" s="414"/>
      <c r="BKX41" s="414"/>
      <c r="BKY41" s="213"/>
      <c r="BKZ41" s="213"/>
      <c r="BLA41" s="213"/>
      <c r="BLB41" s="213"/>
      <c r="BLC41" s="414"/>
      <c r="BLD41" s="414"/>
      <c r="BLE41" s="213"/>
      <c r="BLF41" s="213"/>
      <c r="BLG41" s="213"/>
      <c r="BLH41" s="213"/>
      <c r="BLI41" s="414"/>
      <c r="BLJ41" s="414"/>
      <c r="BLK41" s="213"/>
      <c r="BLL41" s="213"/>
      <c r="BLM41" s="213"/>
      <c r="BLN41" s="213"/>
      <c r="BLO41" s="414"/>
      <c r="BLP41" s="414"/>
      <c r="BLQ41" s="213"/>
      <c r="BLR41" s="213"/>
      <c r="BLS41" s="213"/>
      <c r="BLT41" s="213"/>
      <c r="BLU41" s="414"/>
      <c r="BLV41" s="414"/>
      <c r="BLW41" s="213"/>
      <c r="BLX41" s="213"/>
      <c r="BLY41" s="213"/>
      <c r="BLZ41" s="213"/>
      <c r="BMA41" s="414"/>
      <c r="BMB41" s="414"/>
      <c r="BMC41" s="213"/>
      <c r="BMD41" s="213"/>
      <c r="BME41" s="213"/>
      <c r="BMF41" s="213"/>
      <c r="BMG41" s="414"/>
      <c r="BMH41" s="414"/>
      <c r="BMI41" s="213"/>
      <c r="BMJ41" s="213"/>
      <c r="BMK41" s="213"/>
      <c r="BML41" s="213"/>
      <c r="BMM41" s="414"/>
      <c r="BMN41" s="414"/>
      <c r="BMO41" s="213"/>
      <c r="BMP41" s="213"/>
      <c r="BMQ41" s="213"/>
      <c r="BMR41" s="213"/>
      <c r="BMS41" s="414"/>
      <c r="BMT41" s="414"/>
      <c r="BMU41" s="213"/>
      <c r="BMV41" s="213"/>
      <c r="BMW41" s="213"/>
      <c r="BMX41" s="213"/>
      <c r="BMY41" s="414"/>
      <c r="BMZ41" s="414"/>
      <c r="BNA41" s="213"/>
      <c r="BNB41" s="213"/>
      <c r="BNC41" s="213"/>
      <c r="BND41" s="213"/>
      <c r="BNE41" s="414"/>
      <c r="BNF41" s="414"/>
      <c r="BNG41" s="213"/>
      <c r="BNH41" s="213"/>
      <c r="BNI41" s="213"/>
      <c r="BNJ41" s="213"/>
      <c r="BNK41" s="414"/>
      <c r="BNL41" s="414"/>
      <c r="BNM41" s="213"/>
      <c r="BNN41" s="213"/>
      <c r="BNO41" s="213"/>
      <c r="BNP41" s="213"/>
      <c r="BNQ41" s="414"/>
      <c r="BNR41" s="414"/>
      <c r="BNS41" s="213"/>
      <c r="BNT41" s="213"/>
      <c r="BNU41" s="213"/>
      <c r="BNV41" s="213"/>
      <c r="BNW41" s="414"/>
      <c r="BNX41" s="414"/>
      <c r="BNY41" s="213"/>
      <c r="BNZ41" s="213"/>
      <c r="BOA41" s="213"/>
      <c r="BOB41" s="213"/>
      <c r="BOC41" s="414"/>
      <c r="BOD41" s="414"/>
      <c r="BOE41" s="213"/>
      <c r="BOF41" s="213"/>
      <c r="BOG41" s="213"/>
      <c r="BOH41" s="213"/>
      <c r="BOI41" s="414"/>
      <c r="BOJ41" s="414"/>
      <c r="BOK41" s="213"/>
      <c r="BOL41" s="213"/>
      <c r="BOM41" s="213"/>
      <c r="BON41" s="213"/>
      <c r="BOO41" s="414"/>
      <c r="BOP41" s="414"/>
      <c r="BOQ41" s="213"/>
      <c r="BOR41" s="213"/>
      <c r="BOS41" s="213"/>
      <c r="BOT41" s="213"/>
      <c r="BOU41" s="414"/>
      <c r="BOV41" s="414"/>
      <c r="BOW41" s="213"/>
      <c r="BOX41" s="213"/>
      <c r="BOY41" s="213"/>
      <c r="BOZ41" s="213"/>
      <c r="BPA41" s="414"/>
      <c r="BPB41" s="414"/>
      <c r="BPC41" s="213"/>
      <c r="BPD41" s="213"/>
      <c r="BPE41" s="213"/>
      <c r="BPF41" s="213"/>
      <c r="BPG41" s="414"/>
      <c r="BPH41" s="414"/>
      <c r="BPI41" s="213"/>
      <c r="BPJ41" s="213"/>
      <c r="BPK41" s="213"/>
      <c r="BPL41" s="213"/>
      <c r="BPM41" s="414"/>
      <c r="BPN41" s="414"/>
      <c r="BPO41" s="213"/>
      <c r="BPP41" s="213"/>
      <c r="BPQ41" s="213"/>
      <c r="BPR41" s="213"/>
      <c r="BPS41" s="414"/>
      <c r="BPT41" s="414"/>
      <c r="BPU41" s="213"/>
      <c r="BPV41" s="213"/>
      <c r="BPW41" s="213"/>
      <c r="BPX41" s="213"/>
      <c r="BPY41" s="414"/>
      <c r="BPZ41" s="414"/>
      <c r="BQA41" s="213"/>
      <c r="BQB41" s="213"/>
      <c r="BQC41" s="213"/>
      <c r="BQD41" s="213"/>
      <c r="BQE41" s="414"/>
      <c r="BQF41" s="414"/>
      <c r="BQG41" s="213"/>
      <c r="BQH41" s="213"/>
      <c r="BQI41" s="213"/>
      <c r="BQJ41" s="213"/>
      <c r="BQK41" s="414"/>
      <c r="BQL41" s="414"/>
      <c r="BQM41" s="213"/>
      <c r="BQN41" s="213"/>
      <c r="BQO41" s="213"/>
      <c r="BQP41" s="213"/>
      <c r="BQQ41" s="414"/>
      <c r="BQR41" s="414"/>
      <c r="BQS41" s="213"/>
      <c r="BQT41" s="213"/>
      <c r="BQU41" s="213"/>
      <c r="BQV41" s="213"/>
      <c r="BQW41" s="414"/>
      <c r="BQX41" s="414"/>
      <c r="BQY41" s="213"/>
      <c r="BQZ41" s="213"/>
      <c r="BRA41" s="213"/>
      <c r="BRB41" s="213"/>
      <c r="BRC41" s="414"/>
      <c r="BRD41" s="414"/>
      <c r="BRE41" s="213"/>
      <c r="BRF41" s="213"/>
      <c r="BRG41" s="213"/>
      <c r="BRH41" s="213"/>
      <c r="BRI41" s="414"/>
      <c r="BRJ41" s="414"/>
      <c r="BRK41" s="213"/>
      <c r="BRL41" s="213"/>
      <c r="BRM41" s="213"/>
      <c r="BRN41" s="213"/>
      <c r="BRO41" s="414"/>
      <c r="BRP41" s="414"/>
      <c r="BRQ41" s="213"/>
      <c r="BRR41" s="213"/>
      <c r="BRS41" s="213"/>
      <c r="BRT41" s="213"/>
      <c r="BRU41" s="414"/>
      <c r="BRV41" s="414"/>
      <c r="BRW41" s="213"/>
      <c r="BRX41" s="213"/>
      <c r="BRY41" s="213"/>
      <c r="BRZ41" s="213"/>
      <c r="BSA41" s="414"/>
      <c r="BSB41" s="414"/>
      <c r="BSC41" s="213"/>
      <c r="BSD41" s="213"/>
      <c r="BSE41" s="213"/>
      <c r="BSF41" s="213"/>
      <c r="BSG41" s="414"/>
      <c r="BSH41" s="414"/>
      <c r="BSI41" s="213"/>
      <c r="BSJ41" s="213"/>
      <c r="BSK41" s="213"/>
      <c r="BSL41" s="213"/>
      <c r="BSM41" s="414"/>
      <c r="BSN41" s="414"/>
      <c r="BSO41" s="213"/>
      <c r="BSP41" s="213"/>
      <c r="BSQ41" s="213"/>
      <c r="BSR41" s="213"/>
      <c r="BSS41" s="414"/>
      <c r="BST41" s="414"/>
      <c r="BSU41" s="213"/>
      <c r="BSV41" s="213"/>
      <c r="BSW41" s="213"/>
      <c r="BSX41" s="213"/>
      <c r="BSY41" s="414"/>
      <c r="BSZ41" s="414"/>
      <c r="BTA41" s="213"/>
      <c r="BTB41" s="213"/>
      <c r="BTC41" s="213"/>
      <c r="BTD41" s="213"/>
      <c r="BTE41" s="414"/>
      <c r="BTF41" s="414"/>
      <c r="BTG41" s="213"/>
      <c r="BTH41" s="213"/>
      <c r="BTI41" s="213"/>
      <c r="BTJ41" s="213"/>
      <c r="BTK41" s="414"/>
      <c r="BTL41" s="414"/>
      <c r="BTM41" s="213"/>
      <c r="BTN41" s="213"/>
      <c r="BTO41" s="213"/>
      <c r="BTP41" s="213"/>
      <c r="BTQ41" s="414"/>
      <c r="BTR41" s="414"/>
      <c r="BTS41" s="213"/>
      <c r="BTT41" s="213"/>
      <c r="BTU41" s="213"/>
      <c r="BTV41" s="213"/>
      <c r="BTW41" s="414"/>
      <c r="BTX41" s="414"/>
      <c r="BTY41" s="213"/>
      <c r="BTZ41" s="213"/>
      <c r="BUA41" s="213"/>
      <c r="BUB41" s="213"/>
      <c r="BUC41" s="414"/>
      <c r="BUD41" s="414"/>
      <c r="BUE41" s="213"/>
      <c r="BUF41" s="213"/>
      <c r="BUG41" s="213"/>
      <c r="BUH41" s="213"/>
      <c r="BUI41" s="414"/>
      <c r="BUJ41" s="414"/>
      <c r="BUK41" s="213"/>
      <c r="BUL41" s="213"/>
      <c r="BUM41" s="213"/>
      <c r="BUN41" s="213"/>
      <c r="BUO41" s="414"/>
      <c r="BUP41" s="414"/>
      <c r="BUQ41" s="213"/>
      <c r="BUR41" s="213"/>
      <c r="BUS41" s="213"/>
      <c r="BUT41" s="213"/>
      <c r="BUU41" s="414"/>
      <c r="BUV41" s="414"/>
      <c r="BUW41" s="213"/>
      <c r="BUX41" s="213"/>
      <c r="BUY41" s="213"/>
      <c r="BUZ41" s="213"/>
      <c r="BVA41" s="414"/>
      <c r="BVB41" s="414"/>
      <c r="BVC41" s="213"/>
      <c r="BVD41" s="213"/>
      <c r="BVE41" s="213"/>
      <c r="BVF41" s="213"/>
      <c r="BVG41" s="414"/>
      <c r="BVH41" s="414"/>
      <c r="BVI41" s="213"/>
      <c r="BVJ41" s="213"/>
      <c r="BVK41" s="213"/>
      <c r="BVL41" s="213"/>
      <c r="BVM41" s="414"/>
      <c r="BVN41" s="414"/>
      <c r="BVO41" s="213"/>
      <c r="BVP41" s="213"/>
      <c r="BVQ41" s="213"/>
      <c r="BVR41" s="213"/>
      <c r="BVS41" s="414"/>
      <c r="BVT41" s="414"/>
      <c r="BVU41" s="213"/>
      <c r="BVV41" s="213"/>
      <c r="BVW41" s="213"/>
      <c r="BVX41" s="213"/>
      <c r="BVY41" s="414"/>
      <c r="BVZ41" s="414"/>
      <c r="BWA41" s="213"/>
      <c r="BWB41" s="213"/>
      <c r="BWC41" s="213"/>
      <c r="BWD41" s="213"/>
      <c r="BWE41" s="414"/>
      <c r="BWF41" s="414"/>
      <c r="BWG41" s="213"/>
      <c r="BWH41" s="213"/>
      <c r="BWI41" s="213"/>
      <c r="BWJ41" s="213"/>
      <c r="BWK41" s="414"/>
      <c r="BWL41" s="414"/>
      <c r="BWM41" s="213"/>
      <c r="BWN41" s="213"/>
      <c r="BWO41" s="213"/>
      <c r="BWP41" s="213"/>
      <c r="BWQ41" s="414"/>
      <c r="BWR41" s="414"/>
      <c r="BWS41" s="213"/>
      <c r="BWT41" s="213"/>
      <c r="BWU41" s="213"/>
      <c r="BWV41" s="213"/>
      <c r="BWW41" s="414"/>
      <c r="BWX41" s="414"/>
      <c r="BWY41" s="213"/>
      <c r="BWZ41" s="213"/>
      <c r="BXA41" s="213"/>
      <c r="BXB41" s="213"/>
      <c r="BXC41" s="414"/>
      <c r="BXD41" s="414"/>
      <c r="BXE41" s="213"/>
      <c r="BXF41" s="213"/>
      <c r="BXG41" s="213"/>
      <c r="BXH41" s="213"/>
      <c r="BXI41" s="414"/>
      <c r="BXJ41" s="414"/>
      <c r="BXK41" s="213"/>
      <c r="BXL41" s="213"/>
      <c r="BXM41" s="213"/>
      <c r="BXN41" s="213"/>
      <c r="BXO41" s="414"/>
      <c r="BXP41" s="414"/>
      <c r="BXQ41" s="213"/>
      <c r="BXR41" s="213"/>
      <c r="BXS41" s="213"/>
      <c r="BXT41" s="213"/>
      <c r="BXU41" s="414"/>
      <c r="BXV41" s="414"/>
      <c r="BXW41" s="213"/>
      <c r="BXX41" s="213"/>
      <c r="BXY41" s="213"/>
      <c r="BXZ41" s="213"/>
      <c r="BYA41" s="414"/>
      <c r="BYB41" s="414"/>
      <c r="BYC41" s="213"/>
      <c r="BYD41" s="213"/>
      <c r="BYE41" s="213"/>
      <c r="BYF41" s="213"/>
      <c r="BYG41" s="414"/>
      <c r="BYH41" s="414"/>
      <c r="BYI41" s="213"/>
      <c r="BYJ41" s="213"/>
      <c r="BYK41" s="213"/>
      <c r="BYL41" s="213"/>
      <c r="BYM41" s="414"/>
      <c r="BYN41" s="414"/>
      <c r="BYO41" s="213"/>
      <c r="BYP41" s="213"/>
      <c r="BYQ41" s="213"/>
      <c r="BYR41" s="213"/>
      <c r="BYS41" s="414"/>
      <c r="BYT41" s="414"/>
      <c r="BYU41" s="213"/>
      <c r="BYV41" s="213"/>
      <c r="BYW41" s="213"/>
      <c r="BYX41" s="213"/>
      <c r="BYY41" s="414"/>
      <c r="BYZ41" s="414"/>
      <c r="BZA41" s="213"/>
      <c r="BZB41" s="213"/>
      <c r="BZC41" s="213"/>
      <c r="BZD41" s="213"/>
      <c r="BZE41" s="414"/>
      <c r="BZF41" s="414"/>
      <c r="BZG41" s="213"/>
      <c r="BZH41" s="213"/>
      <c r="BZI41" s="213"/>
      <c r="BZJ41" s="213"/>
      <c r="BZK41" s="414"/>
      <c r="BZL41" s="414"/>
      <c r="BZM41" s="213"/>
      <c r="BZN41" s="213"/>
      <c r="BZO41" s="213"/>
      <c r="BZP41" s="213"/>
      <c r="BZQ41" s="414"/>
      <c r="BZR41" s="414"/>
      <c r="BZS41" s="213"/>
      <c r="BZT41" s="213"/>
      <c r="BZU41" s="213"/>
      <c r="BZV41" s="213"/>
      <c r="BZW41" s="414"/>
      <c r="BZX41" s="414"/>
      <c r="BZY41" s="213"/>
      <c r="BZZ41" s="213"/>
      <c r="CAA41" s="213"/>
      <c r="CAB41" s="213"/>
      <c r="CAC41" s="414"/>
      <c r="CAD41" s="414"/>
      <c r="CAE41" s="213"/>
      <c r="CAF41" s="213"/>
      <c r="CAG41" s="213"/>
      <c r="CAH41" s="213"/>
      <c r="CAI41" s="414"/>
      <c r="CAJ41" s="414"/>
      <c r="CAK41" s="213"/>
      <c r="CAL41" s="213"/>
      <c r="CAM41" s="213"/>
      <c r="CAN41" s="213"/>
      <c r="CAO41" s="414"/>
      <c r="CAP41" s="414"/>
      <c r="CAQ41" s="213"/>
      <c r="CAR41" s="213"/>
      <c r="CAS41" s="213"/>
      <c r="CAT41" s="213"/>
      <c r="CAU41" s="414"/>
      <c r="CAV41" s="414"/>
      <c r="CAW41" s="213"/>
      <c r="CAX41" s="213"/>
      <c r="CAY41" s="213"/>
      <c r="CAZ41" s="213"/>
      <c r="CBA41" s="414"/>
      <c r="CBB41" s="414"/>
      <c r="CBC41" s="213"/>
      <c r="CBD41" s="213"/>
      <c r="CBE41" s="213"/>
      <c r="CBF41" s="213"/>
      <c r="CBG41" s="414"/>
      <c r="CBH41" s="414"/>
      <c r="CBI41" s="213"/>
      <c r="CBJ41" s="213"/>
      <c r="CBK41" s="213"/>
      <c r="CBL41" s="213"/>
      <c r="CBM41" s="414"/>
      <c r="CBN41" s="414"/>
      <c r="CBO41" s="213"/>
      <c r="CBP41" s="213"/>
      <c r="CBQ41" s="213"/>
      <c r="CBR41" s="213"/>
      <c r="CBS41" s="414"/>
      <c r="CBT41" s="414"/>
      <c r="CBU41" s="213"/>
      <c r="CBV41" s="213"/>
      <c r="CBW41" s="213"/>
      <c r="CBX41" s="213"/>
      <c r="CBY41" s="414"/>
      <c r="CBZ41" s="414"/>
      <c r="CCA41" s="213"/>
      <c r="CCB41" s="213"/>
      <c r="CCC41" s="213"/>
      <c r="CCD41" s="213"/>
      <c r="CCE41" s="414"/>
      <c r="CCF41" s="414"/>
      <c r="CCG41" s="213"/>
      <c r="CCH41" s="213"/>
      <c r="CCI41" s="213"/>
      <c r="CCJ41" s="213"/>
      <c r="CCK41" s="414"/>
      <c r="CCL41" s="414"/>
      <c r="CCM41" s="213"/>
      <c r="CCN41" s="213"/>
      <c r="CCO41" s="213"/>
      <c r="CCP41" s="213"/>
      <c r="CCQ41" s="414"/>
      <c r="CCR41" s="414"/>
      <c r="CCS41" s="213"/>
      <c r="CCT41" s="213"/>
      <c r="CCU41" s="213"/>
      <c r="CCV41" s="213"/>
      <c r="CCW41" s="414"/>
      <c r="CCX41" s="414"/>
      <c r="CCY41" s="213"/>
      <c r="CCZ41" s="213"/>
      <c r="CDA41" s="213"/>
      <c r="CDB41" s="213"/>
      <c r="CDC41" s="414"/>
      <c r="CDD41" s="414"/>
      <c r="CDE41" s="213"/>
      <c r="CDF41" s="213"/>
      <c r="CDG41" s="213"/>
      <c r="CDH41" s="213"/>
      <c r="CDI41" s="414"/>
      <c r="CDJ41" s="414"/>
      <c r="CDK41" s="213"/>
      <c r="CDL41" s="213"/>
      <c r="CDM41" s="213"/>
      <c r="CDN41" s="213"/>
      <c r="CDO41" s="414"/>
      <c r="CDP41" s="414"/>
      <c r="CDQ41" s="213"/>
      <c r="CDR41" s="213"/>
      <c r="CDS41" s="213"/>
      <c r="CDT41" s="213"/>
      <c r="CDU41" s="414"/>
      <c r="CDV41" s="414"/>
      <c r="CDW41" s="213"/>
      <c r="CDX41" s="213"/>
      <c r="CDY41" s="213"/>
      <c r="CDZ41" s="213"/>
      <c r="CEA41" s="414"/>
      <c r="CEB41" s="414"/>
      <c r="CEC41" s="213"/>
      <c r="CED41" s="213"/>
      <c r="CEE41" s="213"/>
      <c r="CEF41" s="213"/>
      <c r="CEG41" s="414"/>
      <c r="CEH41" s="414"/>
      <c r="CEI41" s="213"/>
      <c r="CEJ41" s="213"/>
      <c r="CEK41" s="213"/>
      <c r="CEL41" s="213"/>
      <c r="CEM41" s="414"/>
      <c r="CEN41" s="414"/>
      <c r="CEO41" s="213"/>
      <c r="CEP41" s="213"/>
      <c r="CEQ41" s="213"/>
      <c r="CER41" s="213"/>
      <c r="CES41" s="414"/>
      <c r="CET41" s="414"/>
      <c r="CEU41" s="213"/>
      <c r="CEV41" s="213"/>
      <c r="CEW41" s="213"/>
      <c r="CEX41" s="213"/>
      <c r="CEY41" s="414"/>
      <c r="CEZ41" s="414"/>
      <c r="CFA41" s="213"/>
      <c r="CFB41" s="213"/>
      <c r="CFC41" s="213"/>
      <c r="CFD41" s="213"/>
      <c r="CFE41" s="414"/>
      <c r="CFF41" s="414"/>
      <c r="CFG41" s="213"/>
      <c r="CFH41" s="213"/>
      <c r="CFI41" s="213"/>
      <c r="CFJ41" s="213"/>
      <c r="CFK41" s="414"/>
      <c r="CFL41" s="414"/>
      <c r="CFM41" s="213"/>
      <c r="CFN41" s="213"/>
      <c r="CFO41" s="213"/>
      <c r="CFP41" s="213"/>
      <c r="CFQ41" s="414"/>
      <c r="CFR41" s="414"/>
      <c r="CFS41" s="213"/>
      <c r="CFT41" s="213"/>
      <c r="CFU41" s="213"/>
      <c r="CFV41" s="213"/>
      <c r="CFW41" s="414"/>
      <c r="CFX41" s="414"/>
      <c r="CFY41" s="213"/>
      <c r="CFZ41" s="213"/>
      <c r="CGA41" s="213"/>
      <c r="CGB41" s="213"/>
      <c r="CGC41" s="414"/>
      <c r="CGD41" s="414"/>
      <c r="CGE41" s="213"/>
      <c r="CGF41" s="213"/>
      <c r="CGG41" s="213"/>
      <c r="CGH41" s="213"/>
      <c r="CGI41" s="414"/>
      <c r="CGJ41" s="414"/>
      <c r="CGK41" s="213"/>
      <c r="CGL41" s="213"/>
      <c r="CGM41" s="213"/>
      <c r="CGN41" s="213"/>
      <c r="CGO41" s="414"/>
      <c r="CGP41" s="414"/>
      <c r="CGQ41" s="213"/>
      <c r="CGR41" s="213"/>
      <c r="CGS41" s="213"/>
      <c r="CGT41" s="213"/>
      <c r="CGU41" s="414"/>
      <c r="CGV41" s="414"/>
      <c r="CGW41" s="213"/>
      <c r="CGX41" s="213"/>
      <c r="CGY41" s="213"/>
      <c r="CGZ41" s="213"/>
      <c r="CHA41" s="414"/>
      <c r="CHB41" s="414"/>
      <c r="CHC41" s="213"/>
      <c r="CHD41" s="213"/>
      <c r="CHE41" s="213"/>
      <c r="CHF41" s="213"/>
      <c r="CHG41" s="414"/>
      <c r="CHH41" s="414"/>
      <c r="CHI41" s="213"/>
      <c r="CHJ41" s="213"/>
      <c r="CHK41" s="213"/>
      <c r="CHL41" s="213"/>
      <c r="CHM41" s="414"/>
      <c r="CHN41" s="414"/>
      <c r="CHO41" s="213"/>
      <c r="CHP41" s="213"/>
      <c r="CHQ41" s="213"/>
      <c r="CHR41" s="213"/>
      <c r="CHS41" s="414"/>
      <c r="CHT41" s="414"/>
      <c r="CHU41" s="213"/>
      <c r="CHV41" s="213"/>
      <c r="CHW41" s="213"/>
      <c r="CHX41" s="213"/>
      <c r="CHY41" s="414"/>
      <c r="CHZ41" s="414"/>
      <c r="CIA41" s="213"/>
      <c r="CIB41" s="213"/>
      <c r="CIC41" s="213"/>
      <c r="CID41" s="213"/>
      <c r="CIE41" s="414"/>
      <c r="CIF41" s="414"/>
      <c r="CIG41" s="213"/>
      <c r="CIH41" s="213"/>
      <c r="CII41" s="213"/>
      <c r="CIJ41" s="213"/>
      <c r="CIK41" s="414"/>
      <c r="CIL41" s="414"/>
      <c r="CIM41" s="213"/>
      <c r="CIN41" s="213"/>
      <c r="CIO41" s="213"/>
      <c r="CIP41" s="213"/>
      <c r="CIQ41" s="414"/>
      <c r="CIR41" s="414"/>
      <c r="CIS41" s="213"/>
      <c r="CIT41" s="213"/>
      <c r="CIU41" s="213"/>
      <c r="CIV41" s="213"/>
      <c r="CIW41" s="414"/>
      <c r="CIX41" s="414"/>
      <c r="CIY41" s="213"/>
      <c r="CIZ41" s="213"/>
      <c r="CJA41" s="213"/>
      <c r="CJB41" s="213"/>
      <c r="CJC41" s="414"/>
      <c r="CJD41" s="414"/>
      <c r="CJE41" s="213"/>
      <c r="CJF41" s="213"/>
      <c r="CJG41" s="213"/>
      <c r="CJH41" s="213"/>
      <c r="CJI41" s="414"/>
      <c r="CJJ41" s="414"/>
      <c r="CJK41" s="213"/>
      <c r="CJL41" s="213"/>
      <c r="CJM41" s="213"/>
      <c r="CJN41" s="213"/>
      <c r="CJO41" s="414"/>
      <c r="CJP41" s="414"/>
      <c r="CJQ41" s="213"/>
      <c r="CJR41" s="213"/>
      <c r="CJS41" s="213"/>
      <c r="CJT41" s="213"/>
      <c r="CJU41" s="414"/>
      <c r="CJV41" s="414"/>
      <c r="CJW41" s="213"/>
      <c r="CJX41" s="213"/>
      <c r="CJY41" s="213"/>
      <c r="CJZ41" s="213"/>
      <c r="CKA41" s="414"/>
      <c r="CKB41" s="414"/>
      <c r="CKC41" s="213"/>
      <c r="CKD41" s="213"/>
      <c r="CKE41" s="213"/>
      <c r="CKF41" s="213"/>
      <c r="CKG41" s="414"/>
      <c r="CKH41" s="414"/>
      <c r="CKI41" s="213"/>
      <c r="CKJ41" s="213"/>
      <c r="CKK41" s="213"/>
      <c r="CKL41" s="213"/>
      <c r="CKM41" s="414"/>
      <c r="CKN41" s="414"/>
      <c r="CKO41" s="213"/>
      <c r="CKP41" s="213"/>
      <c r="CKQ41" s="213"/>
      <c r="CKR41" s="213"/>
      <c r="CKS41" s="414"/>
      <c r="CKT41" s="414"/>
      <c r="CKU41" s="213"/>
      <c r="CKV41" s="213"/>
      <c r="CKW41" s="213"/>
      <c r="CKX41" s="213"/>
      <c r="CKY41" s="414"/>
      <c r="CKZ41" s="414"/>
      <c r="CLA41" s="213"/>
      <c r="CLB41" s="213"/>
      <c r="CLC41" s="213"/>
      <c r="CLD41" s="213"/>
      <c r="CLE41" s="414"/>
      <c r="CLF41" s="414"/>
      <c r="CLG41" s="213"/>
      <c r="CLH41" s="213"/>
      <c r="CLI41" s="213"/>
      <c r="CLJ41" s="213"/>
      <c r="CLK41" s="414"/>
      <c r="CLL41" s="414"/>
      <c r="CLM41" s="213"/>
      <c r="CLN41" s="213"/>
      <c r="CLO41" s="213"/>
      <c r="CLP41" s="213"/>
      <c r="CLQ41" s="414"/>
      <c r="CLR41" s="414"/>
      <c r="CLS41" s="213"/>
      <c r="CLT41" s="213"/>
      <c r="CLU41" s="213"/>
      <c r="CLV41" s="213"/>
      <c r="CLW41" s="414"/>
      <c r="CLX41" s="414"/>
      <c r="CLY41" s="213"/>
      <c r="CLZ41" s="213"/>
      <c r="CMA41" s="213"/>
      <c r="CMB41" s="213"/>
      <c r="CMC41" s="414"/>
      <c r="CMD41" s="414"/>
      <c r="CME41" s="213"/>
      <c r="CMF41" s="213"/>
      <c r="CMG41" s="213"/>
      <c r="CMH41" s="213"/>
      <c r="CMI41" s="414"/>
      <c r="CMJ41" s="414"/>
      <c r="CMK41" s="213"/>
      <c r="CML41" s="213"/>
      <c r="CMM41" s="213"/>
      <c r="CMN41" s="213"/>
      <c r="CMO41" s="414"/>
      <c r="CMP41" s="414"/>
      <c r="CMQ41" s="213"/>
      <c r="CMR41" s="213"/>
      <c r="CMS41" s="213"/>
      <c r="CMT41" s="213"/>
      <c r="CMU41" s="414"/>
      <c r="CMV41" s="414"/>
      <c r="CMW41" s="213"/>
      <c r="CMX41" s="213"/>
      <c r="CMY41" s="213"/>
      <c r="CMZ41" s="213"/>
      <c r="CNA41" s="414"/>
      <c r="CNB41" s="414"/>
      <c r="CNC41" s="213"/>
      <c r="CND41" s="213"/>
      <c r="CNE41" s="213"/>
      <c r="CNF41" s="213"/>
      <c r="CNG41" s="414"/>
      <c r="CNH41" s="414"/>
      <c r="CNI41" s="213"/>
      <c r="CNJ41" s="213"/>
      <c r="CNK41" s="213"/>
      <c r="CNL41" s="213"/>
      <c r="CNM41" s="414"/>
      <c r="CNN41" s="414"/>
      <c r="CNO41" s="213"/>
      <c r="CNP41" s="213"/>
      <c r="CNQ41" s="213"/>
      <c r="CNR41" s="213"/>
      <c r="CNS41" s="414"/>
      <c r="CNT41" s="414"/>
      <c r="CNU41" s="213"/>
      <c r="CNV41" s="213"/>
      <c r="CNW41" s="213"/>
      <c r="CNX41" s="213"/>
      <c r="CNY41" s="414"/>
      <c r="CNZ41" s="414"/>
      <c r="COA41" s="213"/>
      <c r="COB41" s="213"/>
      <c r="COC41" s="213"/>
      <c r="COD41" s="213"/>
      <c r="COE41" s="414"/>
      <c r="COF41" s="414"/>
      <c r="COG41" s="213"/>
      <c r="COH41" s="213"/>
      <c r="COI41" s="213"/>
      <c r="COJ41" s="213"/>
      <c r="COK41" s="414"/>
      <c r="COL41" s="414"/>
      <c r="COM41" s="213"/>
      <c r="CON41" s="213"/>
      <c r="COO41" s="213"/>
      <c r="COP41" s="213"/>
      <c r="COQ41" s="414"/>
      <c r="COR41" s="414"/>
      <c r="COS41" s="213"/>
      <c r="COT41" s="213"/>
      <c r="COU41" s="213"/>
      <c r="COV41" s="213"/>
      <c r="COW41" s="414"/>
      <c r="COX41" s="414"/>
      <c r="COY41" s="213"/>
      <c r="COZ41" s="213"/>
      <c r="CPA41" s="213"/>
      <c r="CPB41" s="213"/>
      <c r="CPC41" s="414"/>
      <c r="CPD41" s="414"/>
      <c r="CPE41" s="213"/>
      <c r="CPF41" s="213"/>
      <c r="CPG41" s="213"/>
      <c r="CPH41" s="213"/>
      <c r="CPI41" s="414"/>
      <c r="CPJ41" s="414"/>
      <c r="CPK41" s="213"/>
      <c r="CPL41" s="213"/>
      <c r="CPM41" s="213"/>
      <c r="CPN41" s="213"/>
      <c r="CPO41" s="414"/>
      <c r="CPP41" s="414"/>
      <c r="CPQ41" s="213"/>
      <c r="CPR41" s="213"/>
      <c r="CPS41" s="213"/>
      <c r="CPT41" s="213"/>
      <c r="CPU41" s="414"/>
      <c r="CPV41" s="414"/>
      <c r="CPW41" s="213"/>
      <c r="CPX41" s="213"/>
      <c r="CPY41" s="213"/>
      <c r="CPZ41" s="213"/>
      <c r="CQA41" s="414"/>
      <c r="CQB41" s="414"/>
      <c r="CQC41" s="213"/>
      <c r="CQD41" s="213"/>
      <c r="CQE41" s="213"/>
      <c r="CQF41" s="213"/>
      <c r="CQG41" s="414"/>
      <c r="CQH41" s="414"/>
      <c r="CQI41" s="213"/>
      <c r="CQJ41" s="213"/>
      <c r="CQK41" s="213"/>
      <c r="CQL41" s="213"/>
      <c r="CQM41" s="414"/>
      <c r="CQN41" s="414"/>
      <c r="CQO41" s="213"/>
      <c r="CQP41" s="213"/>
      <c r="CQQ41" s="213"/>
      <c r="CQR41" s="213"/>
      <c r="CQS41" s="414"/>
      <c r="CQT41" s="414"/>
      <c r="CQU41" s="213"/>
      <c r="CQV41" s="213"/>
      <c r="CQW41" s="213"/>
      <c r="CQX41" s="213"/>
      <c r="CQY41" s="414"/>
      <c r="CQZ41" s="414"/>
      <c r="CRA41" s="213"/>
      <c r="CRB41" s="213"/>
      <c r="CRC41" s="213"/>
      <c r="CRD41" s="213"/>
      <c r="CRE41" s="414"/>
      <c r="CRF41" s="414"/>
      <c r="CRG41" s="213"/>
      <c r="CRH41" s="213"/>
      <c r="CRI41" s="213"/>
      <c r="CRJ41" s="213"/>
      <c r="CRK41" s="414"/>
      <c r="CRL41" s="414"/>
      <c r="CRM41" s="213"/>
      <c r="CRN41" s="213"/>
      <c r="CRO41" s="213"/>
      <c r="CRP41" s="213"/>
      <c r="CRQ41" s="414"/>
      <c r="CRR41" s="414"/>
      <c r="CRS41" s="213"/>
      <c r="CRT41" s="213"/>
      <c r="CRU41" s="213"/>
      <c r="CRV41" s="213"/>
      <c r="CRW41" s="414"/>
      <c r="CRX41" s="414"/>
      <c r="CRY41" s="213"/>
      <c r="CRZ41" s="213"/>
      <c r="CSA41" s="213"/>
      <c r="CSB41" s="213"/>
      <c r="CSC41" s="414"/>
      <c r="CSD41" s="414"/>
      <c r="CSE41" s="213"/>
      <c r="CSF41" s="213"/>
      <c r="CSG41" s="213"/>
      <c r="CSH41" s="213"/>
      <c r="CSI41" s="414"/>
      <c r="CSJ41" s="414"/>
      <c r="CSK41" s="213"/>
      <c r="CSL41" s="213"/>
      <c r="CSM41" s="213"/>
      <c r="CSN41" s="213"/>
      <c r="CSO41" s="414"/>
      <c r="CSP41" s="414"/>
      <c r="CSQ41" s="213"/>
      <c r="CSR41" s="213"/>
      <c r="CSS41" s="213"/>
      <c r="CST41" s="213"/>
      <c r="CSU41" s="414"/>
      <c r="CSV41" s="414"/>
      <c r="CSW41" s="213"/>
      <c r="CSX41" s="213"/>
      <c r="CSY41" s="213"/>
      <c r="CSZ41" s="213"/>
      <c r="CTA41" s="414"/>
      <c r="CTB41" s="414"/>
      <c r="CTC41" s="213"/>
      <c r="CTD41" s="213"/>
      <c r="CTE41" s="213"/>
      <c r="CTF41" s="213"/>
      <c r="CTG41" s="414"/>
      <c r="CTH41" s="414"/>
      <c r="CTI41" s="213"/>
      <c r="CTJ41" s="213"/>
      <c r="CTK41" s="213"/>
      <c r="CTL41" s="213"/>
      <c r="CTM41" s="414"/>
      <c r="CTN41" s="414"/>
      <c r="CTO41" s="213"/>
      <c r="CTP41" s="213"/>
      <c r="CTQ41" s="213"/>
      <c r="CTR41" s="213"/>
      <c r="CTS41" s="414"/>
      <c r="CTT41" s="414"/>
      <c r="CTU41" s="213"/>
      <c r="CTV41" s="213"/>
      <c r="CTW41" s="213"/>
      <c r="CTX41" s="213"/>
      <c r="CTY41" s="414"/>
      <c r="CTZ41" s="414"/>
      <c r="CUA41" s="213"/>
      <c r="CUB41" s="213"/>
      <c r="CUC41" s="213"/>
      <c r="CUD41" s="213"/>
      <c r="CUE41" s="414"/>
      <c r="CUF41" s="414"/>
      <c r="CUG41" s="213"/>
      <c r="CUH41" s="213"/>
      <c r="CUI41" s="213"/>
      <c r="CUJ41" s="213"/>
      <c r="CUK41" s="414"/>
      <c r="CUL41" s="414"/>
      <c r="CUM41" s="213"/>
      <c r="CUN41" s="213"/>
      <c r="CUO41" s="213"/>
      <c r="CUP41" s="213"/>
      <c r="CUQ41" s="414"/>
      <c r="CUR41" s="414"/>
      <c r="CUS41" s="213"/>
      <c r="CUT41" s="213"/>
      <c r="CUU41" s="213"/>
      <c r="CUV41" s="213"/>
      <c r="CUW41" s="414"/>
      <c r="CUX41" s="414"/>
      <c r="CUY41" s="213"/>
      <c r="CUZ41" s="213"/>
      <c r="CVA41" s="213"/>
      <c r="CVB41" s="213"/>
      <c r="CVC41" s="414"/>
      <c r="CVD41" s="414"/>
      <c r="CVE41" s="213"/>
      <c r="CVF41" s="213"/>
      <c r="CVG41" s="213"/>
      <c r="CVH41" s="213"/>
      <c r="CVI41" s="414"/>
      <c r="CVJ41" s="414"/>
      <c r="CVK41" s="213"/>
      <c r="CVL41" s="213"/>
      <c r="CVM41" s="213"/>
      <c r="CVN41" s="213"/>
      <c r="CVO41" s="414"/>
      <c r="CVP41" s="414"/>
      <c r="CVQ41" s="213"/>
      <c r="CVR41" s="213"/>
      <c r="CVS41" s="213"/>
      <c r="CVT41" s="213"/>
      <c r="CVU41" s="414"/>
      <c r="CVV41" s="414"/>
      <c r="CVW41" s="213"/>
      <c r="CVX41" s="213"/>
      <c r="CVY41" s="213"/>
      <c r="CVZ41" s="213"/>
      <c r="CWA41" s="414"/>
      <c r="CWB41" s="414"/>
      <c r="CWC41" s="213"/>
      <c r="CWD41" s="213"/>
      <c r="CWE41" s="213"/>
      <c r="CWF41" s="213"/>
      <c r="CWG41" s="414"/>
      <c r="CWH41" s="414"/>
      <c r="CWI41" s="213"/>
      <c r="CWJ41" s="213"/>
      <c r="CWK41" s="213"/>
      <c r="CWL41" s="213"/>
      <c r="CWM41" s="414"/>
      <c r="CWN41" s="414"/>
      <c r="CWO41" s="213"/>
      <c r="CWP41" s="213"/>
      <c r="CWQ41" s="213"/>
      <c r="CWR41" s="213"/>
      <c r="CWS41" s="414"/>
      <c r="CWT41" s="414"/>
      <c r="CWU41" s="213"/>
      <c r="CWV41" s="213"/>
      <c r="CWW41" s="213"/>
      <c r="CWX41" s="213"/>
      <c r="CWY41" s="414"/>
      <c r="CWZ41" s="414"/>
      <c r="CXA41" s="213"/>
      <c r="CXB41" s="213"/>
      <c r="CXC41" s="213"/>
      <c r="CXD41" s="213"/>
      <c r="CXE41" s="414"/>
      <c r="CXF41" s="414"/>
      <c r="CXG41" s="213"/>
      <c r="CXH41" s="213"/>
      <c r="CXI41" s="213"/>
      <c r="CXJ41" s="213"/>
      <c r="CXK41" s="414"/>
      <c r="CXL41" s="414"/>
      <c r="CXM41" s="213"/>
      <c r="CXN41" s="213"/>
      <c r="CXO41" s="213"/>
      <c r="CXP41" s="213"/>
      <c r="CXQ41" s="414"/>
      <c r="CXR41" s="414"/>
      <c r="CXS41" s="213"/>
      <c r="CXT41" s="213"/>
      <c r="CXU41" s="213"/>
      <c r="CXV41" s="213"/>
      <c r="CXW41" s="414"/>
      <c r="CXX41" s="414"/>
      <c r="CXY41" s="213"/>
      <c r="CXZ41" s="213"/>
      <c r="CYA41" s="213"/>
      <c r="CYB41" s="213"/>
      <c r="CYC41" s="414"/>
      <c r="CYD41" s="414"/>
      <c r="CYE41" s="213"/>
      <c r="CYF41" s="213"/>
      <c r="CYG41" s="213"/>
      <c r="CYH41" s="213"/>
      <c r="CYI41" s="414"/>
      <c r="CYJ41" s="414"/>
      <c r="CYK41" s="213"/>
      <c r="CYL41" s="213"/>
      <c r="CYM41" s="213"/>
      <c r="CYN41" s="213"/>
      <c r="CYO41" s="414"/>
      <c r="CYP41" s="414"/>
      <c r="CYQ41" s="213"/>
      <c r="CYR41" s="213"/>
      <c r="CYS41" s="213"/>
      <c r="CYT41" s="213"/>
      <c r="CYU41" s="414"/>
      <c r="CYV41" s="414"/>
      <c r="CYW41" s="213"/>
      <c r="CYX41" s="213"/>
      <c r="CYY41" s="213"/>
      <c r="CYZ41" s="213"/>
      <c r="CZA41" s="414"/>
      <c r="CZB41" s="414"/>
      <c r="CZC41" s="213"/>
      <c r="CZD41" s="213"/>
      <c r="CZE41" s="213"/>
      <c r="CZF41" s="213"/>
      <c r="CZG41" s="414"/>
      <c r="CZH41" s="414"/>
      <c r="CZI41" s="213"/>
      <c r="CZJ41" s="213"/>
      <c r="CZK41" s="213"/>
      <c r="CZL41" s="213"/>
      <c r="CZM41" s="414"/>
      <c r="CZN41" s="414"/>
      <c r="CZO41" s="213"/>
      <c r="CZP41" s="213"/>
      <c r="CZQ41" s="213"/>
      <c r="CZR41" s="213"/>
      <c r="CZS41" s="414"/>
      <c r="CZT41" s="414"/>
      <c r="CZU41" s="213"/>
      <c r="CZV41" s="213"/>
      <c r="CZW41" s="213"/>
      <c r="CZX41" s="213"/>
      <c r="CZY41" s="414"/>
      <c r="CZZ41" s="414"/>
      <c r="DAA41" s="213"/>
      <c r="DAB41" s="213"/>
      <c r="DAC41" s="213"/>
      <c r="DAD41" s="213"/>
      <c r="DAE41" s="414"/>
      <c r="DAF41" s="414"/>
      <c r="DAG41" s="213"/>
      <c r="DAH41" s="213"/>
      <c r="DAI41" s="213"/>
      <c r="DAJ41" s="213"/>
      <c r="DAK41" s="414"/>
      <c r="DAL41" s="414"/>
      <c r="DAM41" s="213"/>
      <c r="DAN41" s="213"/>
      <c r="DAO41" s="213"/>
      <c r="DAP41" s="213"/>
      <c r="DAQ41" s="414"/>
      <c r="DAR41" s="414"/>
      <c r="DAS41" s="213"/>
      <c r="DAT41" s="213"/>
      <c r="DAU41" s="213"/>
      <c r="DAV41" s="213"/>
      <c r="DAW41" s="414"/>
      <c r="DAX41" s="414"/>
      <c r="DAY41" s="213"/>
      <c r="DAZ41" s="213"/>
      <c r="DBA41" s="213"/>
      <c r="DBB41" s="213"/>
      <c r="DBC41" s="414"/>
      <c r="DBD41" s="414"/>
      <c r="DBE41" s="213"/>
      <c r="DBF41" s="213"/>
      <c r="DBG41" s="213"/>
      <c r="DBH41" s="213"/>
      <c r="DBI41" s="414"/>
      <c r="DBJ41" s="414"/>
      <c r="DBK41" s="213"/>
      <c r="DBL41" s="213"/>
      <c r="DBM41" s="213"/>
      <c r="DBN41" s="213"/>
      <c r="DBO41" s="414"/>
      <c r="DBP41" s="414"/>
      <c r="DBQ41" s="213"/>
      <c r="DBR41" s="213"/>
      <c r="DBS41" s="213"/>
      <c r="DBT41" s="213"/>
      <c r="DBU41" s="414"/>
      <c r="DBV41" s="414"/>
      <c r="DBW41" s="213"/>
      <c r="DBX41" s="213"/>
      <c r="DBY41" s="213"/>
      <c r="DBZ41" s="213"/>
      <c r="DCA41" s="414"/>
      <c r="DCB41" s="414"/>
      <c r="DCC41" s="213"/>
      <c r="DCD41" s="213"/>
      <c r="DCE41" s="213"/>
      <c r="DCF41" s="213"/>
      <c r="DCG41" s="414"/>
      <c r="DCH41" s="414"/>
      <c r="DCI41" s="213"/>
      <c r="DCJ41" s="213"/>
      <c r="DCK41" s="213"/>
      <c r="DCL41" s="213"/>
      <c r="DCM41" s="414"/>
      <c r="DCN41" s="414"/>
      <c r="DCO41" s="213"/>
      <c r="DCP41" s="213"/>
      <c r="DCQ41" s="213"/>
      <c r="DCR41" s="213"/>
      <c r="DCS41" s="414"/>
      <c r="DCT41" s="414"/>
      <c r="DCU41" s="213"/>
      <c r="DCV41" s="213"/>
      <c r="DCW41" s="213"/>
      <c r="DCX41" s="213"/>
      <c r="DCY41" s="414"/>
      <c r="DCZ41" s="414"/>
      <c r="DDA41" s="213"/>
      <c r="DDB41" s="213"/>
      <c r="DDC41" s="213"/>
      <c r="DDD41" s="213"/>
      <c r="DDE41" s="414"/>
      <c r="DDF41" s="414"/>
      <c r="DDG41" s="213"/>
      <c r="DDH41" s="213"/>
      <c r="DDI41" s="213"/>
      <c r="DDJ41" s="213"/>
      <c r="DDK41" s="414"/>
      <c r="DDL41" s="414"/>
      <c r="DDM41" s="213"/>
      <c r="DDN41" s="213"/>
      <c r="DDO41" s="213"/>
      <c r="DDP41" s="213"/>
      <c r="DDQ41" s="414"/>
      <c r="DDR41" s="414"/>
      <c r="DDS41" s="213"/>
      <c r="DDT41" s="213"/>
      <c r="DDU41" s="213"/>
      <c r="DDV41" s="213"/>
      <c r="DDW41" s="414"/>
      <c r="DDX41" s="414"/>
      <c r="DDY41" s="213"/>
      <c r="DDZ41" s="213"/>
      <c r="DEA41" s="213"/>
      <c r="DEB41" s="213"/>
      <c r="DEC41" s="414"/>
      <c r="DED41" s="414"/>
      <c r="DEE41" s="213"/>
      <c r="DEF41" s="213"/>
      <c r="DEG41" s="213"/>
      <c r="DEH41" s="213"/>
      <c r="DEI41" s="414"/>
      <c r="DEJ41" s="414"/>
      <c r="DEK41" s="213"/>
      <c r="DEL41" s="213"/>
      <c r="DEM41" s="213"/>
      <c r="DEN41" s="213"/>
      <c r="DEO41" s="414"/>
      <c r="DEP41" s="414"/>
      <c r="DEQ41" s="213"/>
      <c r="DER41" s="213"/>
      <c r="DES41" s="213"/>
      <c r="DET41" s="213"/>
      <c r="DEU41" s="414"/>
      <c r="DEV41" s="414"/>
      <c r="DEW41" s="213"/>
      <c r="DEX41" s="213"/>
      <c r="DEY41" s="213"/>
      <c r="DEZ41" s="213"/>
      <c r="DFA41" s="414"/>
      <c r="DFB41" s="414"/>
      <c r="DFC41" s="213"/>
      <c r="DFD41" s="213"/>
      <c r="DFE41" s="213"/>
      <c r="DFF41" s="213"/>
      <c r="DFG41" s="414"/>
      <c r="DFH41" s="414"/>
      <c r="DFI41" s="213"/>
      <c r="DFJ41" s="213"/>
      <c r="DFK41" s="213"/>
      <c r="DFL41" s="213"/>
      <c r="DFM41" s="414"/>
      <c r="DFN41" s="414"/>
      <c r="DFO41" s="213"/>
      <c r="DFP41" s="213"/>
      <c r="DFQ41" s="213"/>
      <c r="DFR41" s="213"/>
      <c r="DFS41" s="414"/>
      <c r="DFT41" s="414"/>
      <c r="DFU41" s="213"/>
      <c r="DFV41" s="213"/>
      <c r="DFW41" s="213"/>
      <c r="DFX41" s="213"/>
      <c r="DFY41" s="414"/>
      <c r="DFZ41" s="414"/>
      <c r="DGA41" s="213"/>
      <c r="DGB41" s="213"/>
      <c r="DGC41" s="213"/>
      <c r="DGD41" s="213"/>
      <c r="DGE41" s="414"/>
      <c r="DGF41" s="414"/>
      <c r="DGG41" s="213"/>
      <c r="DGH41" s="213"/>
      <c r="DGI41" s="213"/>
      <c r="DGJ41" s="213"/>
      <c r="DGK41" s="414"/>
      <c r="DGL41" s="414"/>
      <c r="DGM41" s="213"/>
      <c r="DGN41" s="213"/>
      <c r="DGO41" s="213"/>
      <c r="DGP41" s="213"/>
      <c r="DGQ41" s="414"/>
      <c r="DGR41" s="414"/>
      <c r="DGS41" s="213"/>
      <c r="DGT41" s="213"/>
      <c r="DGU41" s="213"/>
      <c r="DGV41" s="213"/>
      <c r="DGW41" s="414"/>
      <c r="DGX41" s="414"/>
      <c r="DGY41" s="213"/>
      <c r="DGZ41" s="213"/>
      <c r="DHA41" s="213"/>
      <c r="DHB41" s="213"/>
      <c r="DHC41" s="414"/>
      <c r="DHD41" s="414"/>
      <c r="DHE41" s="213"/>
      <c r="DHF41" s="213"/>
      <c r="DHG41" s="213"/>
      <c r="DHH41" s="213"/>
      <c r="DHI41" s="414"/>
      <c r="DHJ41" s="414"/>
      <c r="DHK41" s="213"/>
      <c r="DHL41" s="213"/>
      <c r="DHM41" s="213"/>
      <c r="DHN41" s="213"/>
      <c r="DHO41" s="414"/>
      <c r="DHP41" s="414"/>
      <c r="DHQ41" s="213"/>
      <c r="DHR41" s="213"/>
      <c r="DHS41" s="213"/>
      <c r="DHT41" s="213"/>
      <c r="DHU41" s="414"/>
      <c r="DHV41" s="414"/>
      <c r="DHW41" s="213"/>
      <c r="DHX41" s="213"/>
      <c r="DHY41" s="213"/>
      <c r="DHZ41" s="213"/>
      <c r="DIA41" s="414"/>
      <c r="DIB41" s="414"/>
      <c r="DIC41" s="213"/>
      <c r="DID41" s="213"/>
      <c r="DIE41" s="213"/>
      <c r="DIF41" s="213"/>
      <c r="DIG41" s="414"/>
      <c r="DIH41" s="414"/>
      <c r="DII41" s="213"/>
      <c r="DIJ41" s="213"/>
      <c r="DIK41" s="213"/>
      <c r="DIL41" s="213"/>
      <c r="DIM41" s="414"/>
      <c r="DIN41" s="414"/>
      <c r="DIO41" s="213"/>
      <c r="DIP41" s="213"/>
      <c r="DIQ41" s="213"/>
      <c r="DIR41" s="213"/>
      <c r="DIS41" s="414"/>
      <c r="DIT41" s="414"/>
      <c r="DIU41" s="213"/>
      <c r="DIV41" s="213"/>
      <c r="DIW41" s="213"/>
      <c r="DIX41" s="213"/>
      <c r="DIY41" s="414"/>
      <c r="DIZ41" s="414"/>
      <c r="DJA41" s="213"/>
      <c r="DJB41" s="213"/>
      <c r="DJC41" s="213"/>
      <c r="DJD41" s="213"/>
      <c r="DJE41" s="414"/>
      <c r="DJF41" s="414"/>
      <c r="DJG41" s="213"/>
      <c r="DJH41" s="213"/>
      <c r="DJI41" s="213"/>
      <c r="DJJ41" s="213"/>
      <c r="DJK41" s="414"/>
      <c r="DJL41" s="414"/>
      <c r="DJM41" s="213"/>
      <c r="DJN41" s="213"/>
      <c r="DJO41" s="213"/>
      <c r="DJP41" s="213"/>
      <c r="DJQ41" s="414"/>
      <c r="DJR41" s="414"/>
      <c r="DJS41" s="213"/>
      <c r="DJT41" s="213"/>
      <c r="DJU41" s="213"/>
      <c r="DJV41" s="213"/>
      <c r="DJW41" s="414"/>
      <c r="DJX41" s="414"/>
      <c r="DJY41" s="213"/>
      <c r="DJZ41" s="213"/>
      <c r="DKA41" s="213"/>
      <c r="DKB41" s="213"/>
      <c r="DKC41" s="414"/>
      <c r="DKD41" s="414"/>
      <c r="DKE41" s="213"/>
      <c r="DKF41" s="213"/>
      <c r="DKG41" s="213"/>
      <c r="DKH41" s="213"/>
      <c r="DKI41" s="414"/>
      <c r="DKJ41" s="414"/>
      <c r="DKK41" s="213"/>
      <c r="DKL41" s="213"/>
      <c r="DKM41" s="213"/>
      <c r="DKN41" s="213"/>
      <c r="DKO41" s="414"/>
      <c r="DKP41" s="414"/>
      <c r="DKQ41" s="213"/>
      <c r="DKR41" s="213"/>
      <c r="DKS41" s="213"/>
      <c r="DKT41" s="213"/>
      <c r="DKU41" s="414"/>
      <c r="DKV41" s="414"/>
      <c r="DKW41" s="213"/>
      <c r="DKX41" s="213"/>
      <c r="DKY41" s="213"/>
      <c r="DKZ41" s="213"/>
      <c r="DLA41" s="414"/>
      <c r="DLB41" s="414"/>
      <c r="DLC41" s="213"/>
      <c r="DLD41" s="213"/>
      <c r="DLE41" s="213"/>
      <c r="DLF41" s="213"/>
      <c r="DLG41" s="414"/>
      <c r="DLH41" s="414"/>
      <c r="DLI41" s="213"/>
      <c r="DLJ41" s="213"/>
      <c r="DLK41" s="213"/>
      <c r="DLL41" s="213"/>
      <c r="DLM41" s="414"/>
      <c r="DLN41" s="414"/>
      <c r="DLO41" s="213"/>
      <c r="DLP41" s="213"/>
      <c r="DLQ41" s="213"/>
      <c r="DLR41" s="213"/>
      <c r="DLS41" s="414"/>
      <c r="DLT41" s="414"/>
      <c r="DLU41" s="213"/>
      <c r="DLV41" s="213"/>
      <c r="DLW41" s="213"/>
      <c r="DLX41" s="213"/>
      <c r="DLY41" s="414"/>
      <c r="DLZ41" s="414"/>
      <c r="DMA41" s="213"/>
      <c r="DMB41" s="213"/>
      <c r="DMC41" s="213"/>
      <c r="DMD41" s="213"/>
      <c r="DME41" s="414"/>
      <c r="DMF41" s="414"/>
      <c r="DMG41" s="213"/>
      <c r="DMH41" s="213"/>
      <c r="DMI41" s="213"/>
      <c r="DMJ41" s="213"/>
      <c r="DMK41" s="414"/>
      <c r="DML41" s="414"/>
      <c r="DMM41" s="213"/>
      <c r="DMN41" s="213"/>
      <c r="DMO41" s="213"/>
      <c r="DMP41" s="213"/>
      <c r="DMQ41" s="414"/>
      <c r="DMR41" s="414"/>
      <c r="DMS41" s="213"/>
      <c r="DMT41" s="213"/>
      <c r="DMU41" s="213"/>
      <c r="DMV41" s="213"/>
      <c r="DMW41" s="414"/>
      <c r="DMX41" s="414"/>
      <c r="DMY41" s="213"/>
      <c r="DMZ41" s="213"/>
      <c r="DNA41" s="213"/>
      <c r="DNB41" s="213"/>
      <c r="DNC41" s="414"/>
      <c r="DND41" s="414"/>
      <c r="DNE41" s="213"/>
      <c r="DNF41" s="213"/>
      <c r="DNG41" s="213"/>
      <c r="DNH41" s="213"/>
      <c r="DNI41" s="414"/>
      <c r="DNJ41" s="414"/>
      <c r="DNK41" s="213"/>
      <c r="DNL41" s="213"/>
      <c r="DNM41" s="213"/>
      <c r="DNN41" s="213"/>
      <c r="DNO41" s="414"/>
      <c r="DNP41" s="414"/>
      <c r="DNQ41" s="213"/>
      <c r="DNR41" s="213"/>
      <c r="DNS41" s="213"/>
      <c r="DNT41" s="213"/>
      <c r="DNU41" s="414"/>
      <c r="DNV41" s="414"/>
      <c r="DNW41" s="213"/>
      <c r="DNX41" s="213"/>
      <c r="DNY41" s="213"/>
      <c r="DNZ41" s="213"/>
      <c r="DOA41" s="414"/>
      <c r="DOB41" s="414"/>
      <c r="DOC41" s="213"/>
      <c r="DOD41" s="213"/>
      <c r="DOE41" s="213"/>
      <c r="DOF41" s="213"/>
      <c r="DOG41" s="414"/>
      <c r="DOH41" s="414"/>
      <c r="DOI41" s="213"/>
      <c r="DOJ41" s="213"/>
      <c r="DOK41" s="213"/>
      <c r="DOL41" s="213"/>
      <c r="DOM41" s="414"/>
      <c r="DON41" s="414"/>
      <c r="DOO41" s="213"/>
      <c r="DOP41" s="213"/>
      <c r="DOQ41" s="213"/>
      <c r="DOR41" s="213"/>
      <c r="DOS41" s="414"/>
      <c r="DOT41" s="414"/>
      <c r="DOU41" s="213"/>
      <c r="DOV41" s="213"/>
      <c r="DOW41" s="213"/>
      <c r="DOX41" s="213"/>
      <c r="DOY41" s="414"/>
      <c r="DOZ41" s="414"/>
      <c r="DPA41" s="213"/>
      <c r="DPB41" s="213"/>
      <c r="DPC41" s="213"/>
      <c r="DPD41" s="213"/>
      <c r="DPE41" s="414"/>
      <c r="DPF41" s="414"/>
      <c r="DPG41" s="213"/>
      <c r="DPH41" s="213"/>
      <c r="DPI41" s="213"/>
      <c r="DPJ41" s="213"/>
      <c r="DPK41" s="414"/>
      <c r="DPL41" s="414"/>
      <c r="DPM41" s="213"/>
      <c r="DPN41" s="213"/>
      <c r="DPO41" s="213"/>
      <c r="DPP41" s="213"/>
      <c r="DPQ41" s="414"/>
      <c r="DPR41" s="414"/>
      <c r="DPS41" s="213"/>
      <c r="DPT41" s="213"/>
      <c r="DPU41" s="213"/>
      <c r="DPV41" s="213"/>
      <c r="DPW41" s="414"/>
      <c r="DPX41" s="414"/>
      <c r="DPY41" s="213"/>
      <c r="DPZ41" s="213"/>
      <c r="DQA41" s="213"/>
      <c r="DQB41" s="213"/>
      <c r="DQC41" s="414"/>
      <c r="DQD41" s="414"/>
      <c r="DQE41" s="213"/>
      <c r="DQF41" s="213"/>
      <c r="DQG41" s="213"/>
      <c r="DQH41" s="213"/>
      <c r="DQI41" s="414"/>
      <c r="DQJ41" s="414"/>
      <c r="DQK41" s="213"/>
      <c r="DQL41" s="213"/>
      <c r="DQM41" s="213"/>
      <c r="DQN41" s="213"/>
      <c r="DQO41" s="414"/>
      <c r="DQP41" s="414"/>
      <c r="DQQ41" s="213"/>
      <c r="DQR41" s="213"/>
      <c r="DQS41" s="213"/>
      <c r="DQT41" s="213"/>
      <c r="DQU41" s="414"/>
      <c r="DQV41" s="414"/>
      <c r="DQW41" s="213"/>
      <c r="DQX41" s="213"/>
      <c r="DQY41" s="213"/>
      <c r="DQZ41" s="213"/>
      <c r="DRA41" s="414"/>
      <c r="DRB41" s="414"/>
      <c r="DRC41" s="213"/>
      <c r="DRD41" s="213"/>
      <c r="DRE41" s="213"/>
      <c r="DRF41" s="213"/>
      <c r="DRG41" s="414"/>
      <c r="DRH41" s="414"/>
      <c r="DRI41" s="213"/>
      <c r="DRJ41" s="213"/>
      <c r="DRK41" s="213"/>
      <c r="DRL41" s="213"/>
      <c r="DRM41" s="414"/>
      <c r="DRN41" s="414"/>
      <c r="DRO41" s="213"/>
      <c r="DRP41" s="213"/>
      <c r="DRQ41" s="213"/>
      <c r="DRR41" s="213"/>
      <c r="DRS41" s="414"/>
      <c r="DRT41" s="414"/>
      <c r="DRU41" s="213"/>
      <c r="DRV41" s="213"/>
      <c r="DRW41" s="213"/>
      <c r="DRX41" s="213"/>
      <c r="DRY41" s="414"/>
      <c r="DRZ41" s="414"/>
      <c r="DSA41" s="213"/>
      <c r="DSB41" s="213"/>
      <c r="DSC41" s="213"/>
      <c r="DSD41" s="213"/>
      <c r="DSE41" s="414"/>
      <c r="DSF41" s="414"/>
      <c r="DSG41" s="213"/>
      <c r="DSH41" s="213"/>
      <c r="DSI41" s="213"/>
      <c r="DSJ41" s="213"/>
      <c r="DSK41" s="414"/>
      <c r="DSL41" s="414"/>
      <c r="DSM41" s="213"/>
      <c r="DSN41" s="213"/>
      <c r="DSO41" s="213"/>
      <c r="DSP41" s="213"/>
      <c r="DSQ41" s="414"/>
      <c r="DSR41" s="414"/>
      <c r="DSS41" s="213"/>
      <c r="DST41" s="213"/>
      <c r="DSU41" s="213"/>
      <c r="DSV41" s="213"/>
      <c r="DSW41" s="414"/>
      <c r="DSX41" s="414"/>
      <c r="DSY41" s="213"/>
      <c r="DSZ41" s="213"/>
      <c r="DTA41" s="213"/>
      <c r="DTB41" s="213"/>
      <c r="DTC41" s="414"/>
      <c r="DTD41" s="414"/>
      <c r="DTE41" s="213"/>
      <c r="DTF41" s="213"/>
      <c r="DTG41" s="213"/>
      <c r="DTH41" s="213"/>
      <c r="DTI41" s="414"/>
      <c r="DTJ41" s="414"/>
      <c r="DTK41" s="213"/>
      <c r="DTL41" s="213"/>
      <c r="DTM41" s="213"/>
      <c r="DTN41" s="213"/>
      <c r="DTO41" s="414"/>
      <c r="DTP41" s="414"/>
      <c r="DTQ41" s="213"/>
      <c r="DTR41" s="213"/>
      <c r="DTS41" s="213"/>
      <c r="DTT41" s="213"/>
      <c r="DTU41" s="414"/>
      <c r="DTV41" s="414"/>
      <c r="DTW41" s="213"/>
      <c r="DTX41" s="213"/>
      <c r="DTY41" s="213"/>
      <c r="DTZ41" s="213"/>
      <c r="DUA41" s="414"/>
      <c r="DUB41" s="414"/>
      <c r="DUC41" s="213"/>
      <c r="DUD41" s="213"/>
      <c r="DUE41" s="213"/>
      <c r="DUF41" s="213"/>
      <c r="DUG41" s="414"/>
      <c r="DUH41" s="414"/>
      <c r="DUI41" s="213"/>
      <c r="DUJ41" s="213"/>
      <c r="DUK41" s="213"/>
      <c r="DUL41" s="213"/>
      <c r="DUM41" s="414"/>
      <c r="DUN41" s="414"/>
      <c r="DUO41" s="213"/>
      <c r="DUP41" s="213"/>
      <c r="DUQ41" s="213"/>
      <c r="DUR41" s="213"/>
      <c r="DUS41" s="414"/>
      <c r="DUT41" s="414"/>
      <c r="DUU41" s="213"/>
      <c r="DUV41" s="213"/>
      <c r="DUW41" s="213"/>
      <c r="DUX41" s="213"/>
      <c r="DUY41" s="414"/>
      <c r="DUZ41" s="414"/>
      <c r="DVA41" s="213"/>
      <c r="DVB41" s="213"/>
      <c r="DVC41" s="213"/>
      <c r="DVD41" s="213"/>
      <c r="DVE41" s="414"/>
      <c r="DVF41" s="414"/>
      <c r="DVG41" s="213"/>
      <c r="DVH41" s="213"/>
      <c r="DVI41" s="213"/>
      <c r="DVJ41" s="213"/>
      <c r="DVK41" s="414"/>
      <c r="DVL41" s="414"/>
      <c r="DVM41" s="213"/>
      <c r="DVN41" s="213"/>
      <c r="DVO41" s="213"/>
      <c r="DVP41" s="213"/>
      <c r="DVQ41" s="414"/>
      <c r="DVR41" s="414"/>
      <c r="DVS41" s="213"/>
      <c r="DVT41" s="213"/>
      <c r="DVU41" s="213"/>
      <c r="DVV41" s="213"/>
      <c r="DVW41" s="414"/>
      <c r="DVX41" s="414"/>
      <c r="DVY41" s="213"/>
      <c r="DVZ41" s="213"/>
      <c r="DWA41" s="213"/>
      <c r="DWB41" s="213"/>
      <c r="DWC41" s="414"/>
      <c r="DWD41" s="414"/>
      <c r="DWE41" s="213"/>
      <c r="DWF41" s="213"/>
      <c r="DWG41" s="213"/>
      <c r="DWH41" s="213"/>
      <c r="DWI41" s="414"/>
      <c r="DWJ41" s="414"/>
      <c r="DWK41" s="213"/>
      <c r="DWL41" s="213"/>
      <c r="DWM41" s="213"/>
      <c r="DWN41" s="213"/>
      <c r="DWO41" s="414"/>
      <c r="DWP41" s="414"/>
      <c r="DWQ41" s="213"/>
      <c r="DWR41" s="213"/>
      <c r="DWS41" s="213"/>
      <c r="DWT41" s="213"/>
      <c r="DWU41" s="414"/>
      <c r="DWV41" s="414"/>
      <c r="DWW41" s="213"/>
      <c r="DWX41" s="213"/>
      <c r="DWY41" s="213"/>
      <c r="DWZ41" s="213"/>
      <c r="DXA41" s="414"/>
      <c r="DXB41" s="414"/>
      <c r="DXC41" s="213"/>
      <c r="DXD41" s="213"/>
      <c r="DXE41" s="213"/>
      <c r="DXF41" s="213"/>
      <c r="DXG41" s="414"/>
      <c r="DXH41" s="414"/>
      <c r="DXI41" s="213"/>
      <c r="DXJ41" s="213"/>
      <c r="DXK41" s="213"/>
      <c r="DXL41" s="213"/>
      <c r="DXM41" s="414"/>
      <c r="DXN41" s="414"/>
      <c r="DXO41" s="213"/>
      <c r="DXP41" s="213"/>
      <c r="DXQ41" s="213"/>
      <c r="DXR41" s="213"/>
      <c r="DXS41" s="414"/>
      <c r="DXT41" s="414"/>
      <c r="DXU41" s="213"/>
      <c r="DXV41" s="213"/>
      <c r="DXW41" s="213"/>
      <c r="DXX41" s="213"/>
      <c r="DXY41" s="414"/>
      <c r="DXZ41" s="414"/>
      <c r="DYA41" s="213"/>
      <c r="DYB41" s="213"/>
      <c r="DYC41" s="213"/>
      <c r="DYD41" s="213"/>
      <c r="DYE41" s="414"/>
      <c r="DYF41" s="414"/>
      <c r="DYG41" s="213"/>
      <c r="DYH41" s="213"/>
      <c r="DYI41" s="213"/>
      <c r="DYJ41" s="213"/>
      <c r="DYK41" s="414"/>
      <c r="DYL41" s="414"/>
      <c r="DYM41" s="213"/>
      <c r="DYN41" s="213"/>
      <c r="DYO41" s="213"/>
      <c r="DYP41" s="213"/>
      <c r="DYQ41" s="414"/>
      <c r="DYR41" s="414"/>
      <c r="DYS41" s="213"/>
      <c r="DYT41" s="213"/>
      <c r="DYU41" s="213"/>
      <c r="DYV41" s="213"/>
      <c r="DYW41" s="414"/>
      <c r="DYX41" s="414"/>
      <c r="DYY41" s="213"/>
      <c r="DYZ41" s="213"/>
      <c r="DZA41" s="213"/>
      <c r="DZB41" s="213"/>
      <c r="DZC41" s="414"/>
      <c r="DZD41" s="414"/>
      <c r="DZE41" s="213"/>
      <c r="DZF41" s="213"/>
      <c r="DZG41" s="213"/>
      <c r="DZH41" s="213"/>
      <c r="DZI41" s="414"/>
      <c r="DZJ41" s="414"/>
      <c r="DZK41" s="213"/>
      <c r="DZL41" s="213"/>
      <c r="DZM41" s="213"/>
      <c r="DZN41" s="213"/>
      <c r="DZO41" s="414"/>
      <c r="DZP41" s="414"/>
      <c r="DZQ41" s="213"/>
      <c r="DZR41" s="213"/>
      <c r="DZS41" s="213"/>
      <c r="DZT41" s="213"/>
      <c r="DZU41" s="414"/>
      <c r="DZV41" s="414"/>
      <c r="DZW41" s="213"/>
      <c r="DZX41" s="213"/>
      <c r="DZY41" s="213"/>
      <c r="DZZ41" s="213"/>
      <c r="EAA41" s="414"/>
      <c r="EAB41" s="414"/>
      <c r="EAC41" s="213"/>
      <c r="EAD41" s="213"/>
      <c r="EAE41" s="213"/>
      <c r="EAF41" s="213"/>
      <c r="EAG41" s="414"/>
      <c r="EAH41" s="414"/>
      <c r="EAI41" s="213"/>
      <c r="EAJ41" s="213"/>
      <c r="EAK41" s="213"/>
      <c r="EAL41" s="213"/>
      <c r="EAM41" s="414"/>
      <c r="EAN41" s="414"/>
      <c r="EAO41" s="213"/>
      <c r="EAP41" s="213"/>
      <c r="EAQ41" s="213"/>
      <c r="EAR41" s="213"/>
      <c r="EAS41" s="414"/>
      <c r="EAT41" s="414"/>
      <c r="EAU41" s="213"/>
      <c r="EAV41" s="213"/>
      <c r="EAW41" s="213"/>
      <c r="EAX41" s="213"/>
      <c r="EAY41" s="414"/>
      <c r="EAZ41" s="414"/>
      <c r="EBA41" s="213"/>
      <c r="EBB41" s="213"/>
      <c r="EBC41" s="213"/>
      <c r="EBD41" s="213"/>
      <c r="EBE41" s="414"/>
      <c r="EBF41" s="414"/>
      <c r="EBG41" s="213"/>
      <c r="EBH41" s="213"/>
      <c r="EBI41" s="213"/>
      <c r="EBJ41" s="213"/>
      <c r="EBK41" s="414"/>
      <c r="EBL41" s="414"/>
      <c r="EBM41" s="213"/>
      <c r="EBN41" s="213"/>
      <c r="EBO41" s="213"/>
      <c r="EBP41" s="213"/>
      <c r="EBQ41" s="414"/>
      <c r="EBR41" s="414"/>
      <c r="EBS41" s="213"/>
      <c r="EBT41" s="213"/>
      <c r="EBU41" s="213"/>
      <c r="EBV41" s="213"/>
      <c r="EBW41" s="414"/>
      <c r="EBX41" s="414"/>
      <c r="EBY41" s="213"/>
      <c r="EBZ41" s="213"/>
      <c r="ECA41" s="213"/>
      <c r="ECB41" s="213"/>
      <c r="ECC41" s="414"/>
      <c r="ECD41" s="414"/>
      <c r="ECE41" s="213"/>
      <c r="ECF41" s="213"/>
      <c r="ECG41" s="213"/>
      <c r="ECH41" s="213"/>
      <c r="ECI41" s="414"/>
      <c r="ECJ41" s="414"/>
      <c r="ECK41" s="213"/>
      <c r="ECL41" s="213"/>
      <c r="ECM41" s="213"/>
      <c r="ECN41" s="213"/>
      <c r="ECO41" s="414"/>
      <c r="ECP41" s="414"/>
      <c r="ECQ41" s="213"/>
      <c r="ECR41" s="213"/>
      <c r="ECS41" s="213"/>
      <c r="ECT41" s="213"/>
      <c r="ECU41" s="414"/>
      <c r="ECV41" s="414"/>
      <c r="ECW41" s="213"/>
      <c r="ECX41" s="213"/>
      <c r="ECY41" s="213"/>
      <c r="ECZ41" s="213"/>
      <c r="EDA41" s="414"/>
      <c r="EDB41" s="414"/>
      <c r="EDC41" s="213"/>
      <c r="EDD41" s="213"/>
      <c r="EDE41" s="213"/>
      <c r="EDF41" s="213"/>
      <c r="EDG41" s="414"/>
      <c r="EDH41" s="414"/>
      <c r="EDI41" s="213"/>
      <c r="EDJ41" s="213"/>
      <c r="EDK41" s="213"/>
      <c r="EDL41" s="213"/>
      <c r="EDM41" s="414"/>
      <c r="EDN41" s="414"/>
      <c r="EDO41" s="213"/>
      <c r="EDP41" s="213"/>
      <c r="EDQ41" s="213"/>
      <c r="EDR41" s="213"/>
      <c r="EDS41" s="414"/>
      <c r="EDT41" s="414"/>
      <c r="EDU41" s="213"/>
      <c r="EDV41" s="213"/>
      <c r="EDW41" s="213"/>
      <c r="EDX41" s="213"/>
      <c r="EDY41" s="414"/>
      <c r="EDZ41" s="414"/>
      <c r="EEA41" s="213"/>
      <c r="EEB41" s="213"/>
      <c r="EEC41" s="213"/>
      <c r="EED41" s="213"/>
      <c r="EEE41" s="414"/>
      <c r="EEF41" s="414"/>
      <c r="EEG41" s="213"/>
      <c r="EEH41" s="213"/>
      <c r="EEI41" s="213"/>
      <c r="EEJ41" s="213"/>
      <c r="EEK41" s="414"/>
      <c r="EEL41" s="414"/>
      <c r="EEM41" s="213"/>
      <c r="EEN41" s="213"/>
      <c r="EEO41" s="213"/>
      <c r="EEP41" s="213"/>
      <c r="EEQ41" s="414"/>
      <c r="EER41" s="414"/>
      <c r="EES41" s="213"/>
      <c r="EET41" s="213"/>
      <c r="EEU41" s="213"/>
      <c r="EEV41" s="213"/>
      <c r="EEW41" s="414"/>
      <c r="EEX41" s="414"/>
      <c r="EEY41" s="213"/>
      <c r="EEZ41" s="213"/>
      <c r="EFA41" s="213"/>
      <c r="EFB41" s="213"/>
      <c r="EFC41" s="414"/>
      <c r="EFD41" s="414"/>
      <c r="EFE41" s="213"/>
      <c r="EFF41" s="213"/>
      <c r="EFG41" s="213"/>
      <c r="EFH41" s="213"/>
      <c r="EFI41" s="414"/>
      <c r="EFJ41" s="414"/>
      <c r="EFK41" s="213"/>
      <c r="EFL41" s="213"/>
      <c r="EFM41" s="213"/>
      <c r="EFN41" s="213"/>
      <c r="EFO41" s="414"/>
      <c r="EFP41" s="414"/>
      <c r="EFQ41" s="213"/>
      <c r="EFR41" s="213"/>
      <c r="EFS41" s="213"/>
      <c r="EFT41" s="213"/>
      <c r="EFU41" s="414"/>
      <c r="EFV41" s="414"/>
      <c r="EFW41" s="213"/>
      <c r="EFX41" s="213"/>
      <c r="EFY41" s="213"/>
      <c r="EFZ41" s="213"/>
      <c r="EGA41" s="414"/>
      <c r="EGB41" s="414"/>
      <c r="EGC41" s="213"/>
      <c r="EGD41" s="213"/>
      <c r="EGE41" s="213"/>
      <c r="EGF41" s="213"/>
      <c r="EGG41" s="414"/>
      <c r="EGH41" s="414"/>
      <c r="EGI41" s="213"/>
      <c r="EGJ41" s="213"/>
      <c r="EGK41" s="213"/>
      <c r="EGL41" s="213"/>
      <c r="EGM41" s="414"/>
      <c r="EGN41" s="414"/>
      <c r="EGO41" s="213"/>
      <c r="EGP41" s="213"/>
      <c r="EGQ41" s="213"/>
      <c r="EGR41" s="213"/>
      <c r="EGS41" s="414"/>
      <c r="EGT41" s="414"/>
      <c r="EGU41" s="213"/>
      <c r="EGV41" s="213"/>
      <c r="EGW41" s="213"/>
      <c r="EGX41" s="213"/>
      <c r="EGY41" s="414"/>
      <c r="EGZ41" s="414"/>
      <c r="EHA41" s="213"/>
      <c r="EHB41" s="213"/>
      <c r="EHC41" s="213"/>
      <c r="EHD41" s="213"/>
      <c r="EHE41" s="414"/>
      <c r="EHF41" s="414"/>
      <c r="EHG41" s="213"/>
      <c r="EHH41" s="213"/>
      <c r="EHI41" s="213"/>
      <c r="EHJ41" s="213"/>
      <c r="EHK41" s="414"/>
      <c r="EHL41" s="414"/>
      <c r="EHM41" s="213"/>
      <c r="EHN41" s="213"/>
      <c r="EHO41" s="213"/>
      <c r="EHP41" s="213"/>
      <c r="EHQ41" s="414"/>
      <c r="EHR41" s="414"/>
      <c r="EHS41" s="213"/>
      <c r="EHT41" s="213"/>
      <c r="EHU41" s="213"/>
      <c r="EHV41" s="213"/>
      <c r="EHW41" s="414"/>
      <c r="EHX41" s="414"/>
      <c r="EHY41" s="213"/>
      <c r="EHZ41" s="213"/>
      <c r="EIA41" s="213"/>
      <c r="EIB41" s="213"/>
      <c r="EIC41" s="414"/>
      <c r="EID41" s="414"/>
      <c r="EIE41" s="213"/>
      <c r="EIF41" s="213"/>
      <c r="EIG41" s="213"/>
      <c r="EIH41" s="213"/>
      <c r="EII41" s="414"/>
      <c r="EIJ41" s="414"/>
      <c r="EIK41" s="213"/>
      <c r="EIL41" s="213"/>
      <c r="EIM41" s="213"/>
      <c r="EIN41" s="213"/>
      <c r="EIO41" s="414"/>
      <c r="EIP41" s="414"/>
      <c r="EIQ41" s="213"/>
      <c r="EIR41" s="213"/>
      <c r="EIS41" s="213"/>
      <c r="EIT41" s="213"/>
      <c r="EIU41" s="414"/>
      <c r="EIV41" s="414"/>
      <c r="EIW41" s="213"/>
      <c r="EIX41" s="213"/>
      <c r="EIY41" s="213"/>
      <c r="EIZ41" s="213"/>
      <c r="EJA41" s="414"/>
      <c r="EJB41" s="414"/>
      <c r="EJC41" s="213"/>
      <c r="EJD41" s="213"/>
      <c r="EJE41" s="213"/>
      <c r="EJF41" s="213"/>
      <c r="EJG41" s="414"/>
      <c r="EJH41" s="414"/>
      <c r="EJI41" s="213"/>
      <c r="EJJ41" s="213"/>
      <c r="EJK41" s="213"/>
      <c r="EJL41" s="213"/>
      <c r="EJM41" s="414"/>
      <c r="EJN41" s="414"/>
      <c r="EJO41" s="213"/>
      <c r="EJP41" s="213"/>
      <c r="EJQ41" s="213"/>
      <c r="EJR41" s="213"/>
      <c r="EJS41" s="414"/>
      <c r="EJT41" s="414"/>
      <c r="EJU41" s="213"/>
      <c r="EJV41" s="213"/>
      <c r="EJW41" s="213"/>
      <c r="EJX41" s="213"/>
      <c r="EJY41" s="414"/>
      <c r="EJZ41" s="414"/>
      <c r="EKA41" s="213"/>
      <c r="EKB41" s="213"/>
      <c r="EKC41" s="213"/>
      <c r="EKD41" s="213"/>
      <c r="EKE41" s="414"/>
      <c r="EKF41" s="414"/>
      <c r="EKG41" s="213"/>
      <c r="EKH41" s="213"/>
      <c r="EKI41" s="213"/>
      <c r="EKJ41" s="213"/>
      <c r="EKK41" s="414"/>
      <c r="EKL41" s="414"/>
      <c r="EKM41" s="213"/>
      <c r="EKN41" s="213"/>
      <c r="EKO41" s="213"/>
      <c r="EKP41" s="213"/>
      <c r="EKQ41" s="414"/>
      <c r="EKR41" s="414"/>
      <c r="EKS41" s="213"/>
      <c r="EKT41" s="213"/>
      <c r="EKU41" s="213"/>
      <c r="EKV41" s="213"/>
      <c r="EKW41" s="414"/>
      <c r="EKX41" s="414"/>
      <c r="EKY41" s="213"/>
      <c r="EKZ41" s="213"/>
      <c r="ELA41" s="213"/>
      <c r="ELB41" s="213"/>
      <c r="ELC41" s="414"/>
      <c r="ELD41" s="414"/>
      <c r="ELE41" s="213"/>
      <c r="ELF41" s="213"/>
      <c r="ELG41" s="213"/>
      <c r="ELH41" s="213"/>
      <c r="ELI41" s="414"/>
      <c r="ELJ41" s="414"/>
      <c r="ELK41" s="213"/>
      <c r="ELL41" s="213"/>
      <c r="ELM41" s="213"/>
      <c r="ELN41" s="213"/>
      <c r="ELO41" s="414"/>
      <c r="ELP41" s="414"/>
      <c r="ELQ41" s="213"/>
      <c r="ELR41" s="213"/>
      <c r="ELS41" s="213"/>
      <c r="ELT41" s="213"/>
      <c r="ELU41" s="414"/>
      <c r="ELV41" s="414"/>
      <c r="ELW41" s="213"/>
      <c r="ELX41" s="213"/>
      <c r="ELY41" s="213"/>
      <c r="ELZ41" s="213"/>
      <c r="EMA41" s="414"/>
      <c r="EMB41" s="414"/>
      <c r="EMC41" s="213"/>
      <c r="EMD41" s="213"/>
      <c r="EME41" s="213"/>
      <c r="EMF41" s="213"/>
      <c r="EMG41" s="414"/>
      <c r="EMH41" s="414"/>
      <c r="EMI41" s="213"/>
      <c r="EMJ41" s="213"/>
      <c r="EMK41" s="213"/>
      <c r="EML41" s="213"/>
      <c r="EMM41" s="414"/>
      <c r="EMN41" s="414"/>
      <c r="EMO41" s="213"/>
      <c r="EMP41" s="213"/>
      <c r="EMQ41" s="213"/>
      <c r="EMR41" s="213"/>
      <c r="EMS41" s="414"/>
      <c r="EMT41" s="414"/>
      <c r="EMU41" s="213"/>
      <c r="EMV41" s="213"/>
      <c r="EMW41" s="213"/>
      <c r="EMX41" s="213"/>
      <c r="EMY41" s="414"/>
      <c r="EMZ41" s="414"/>
      <c r="ENA41" s="213"/>
      <c r="ENB41" s="213"/>
      <c r="ENC41" s="213"/>
      <c r="END41" s="213"/>
      <c r="ENE41" s="414"/>
      <c r="ENF41" s="414"/>
      <c r="ENG41" s="213"/>
      <c r="ENH41" s="213"/>
      <c r="ENI41" s="213"/>
      <c r="ENJ41" s="213"/>
      <c r="ENK41" s="414"/>
      <c r="ENL41" s="414"/>
      <c r="ENM41" s="213"/>
      <c r="ENN41" s="213"/>
      <c r="ENO41" s="213"/>
      <c r="ENP41" s="213"/>
      <c r="ENQ41" s="414"/>
      <c r="ENR41" s="414"/>
      <c r="ENS41" s="213"/>
      <c r="ENT41" s="213"/>
      <c r="ENU41" s="213"/>
      <c r="ENV41" s="213"/>
      <c r="ENW41" s="414"/>
      <c r="ENX41" s="414"/>
      <c r="ENY41" s="213"/>
      <c r="ENZ41" s="213"/>
      <c r="EOA41" s="213"/>
      <c r="EOB41" s="213"/>
      <c r="EOC41" s="414"/>
      <c r="EOD41" s="414"/>
      <c r="EOE41" s="213"/>
      <c r="EOF41" s="213"/>
      <c r="EOG41" s="213"/>
      <c r="EOH41" s="213"/>
      <c r="EOI41" s="414"/>
      <c r="EOJ41" s="414"/>
      <c r="EOK41" s="213"/>
      <c r="EOL41" s="213"/>
      <c r="EOM41" s="213"/>
      <c r="EON41" s="213"/>
      <c r="EOO41" s="414"/>
      <c r="EOP41" s="414"/>
      <c r="EOQ41" s="213"/>
      <c r="EOR41" s="213"/>
      <c r="EOS41" s="213"/>
      <c r="EOT41" s="213"/>
      <c r="EOU41" s="414"/>
      <c r="EOV41" s="414"/>
      <c r="EOW41" s="213"/>
      <c r="EOX41" s="213"/>
      <c r="EOY41" s="213"/>
      <c r="EOZ41" s="213"/>
      <c r="EPA41" s="414"/>
      <c r="EPB41" s="414"/>
      <c r="EPC41" s="213"/>
      <c r="EPD41" s="213"/>
      <c r="EPE41" s="213"/>
      <c r="EPF41" s="213"/>
      <c r="EPG41" s="414"/>
      <c r="EPH41" s="414"/>
      <c r="EPI41" s="213"/>
      <c r="EPJ41" s="213"/>
      <c r="EPK41" s="213"/>
      <c r="EPL41" s="213"/>
      <c r="EPM41" s="414"/>
      <c r="EPN41" s="414"/>
      <c r="EPO41" s="213"/>
      <c r="EPP41" s="213"/>
      <c r="EPQ41" s="213"/>
      <c r="EPR41" s="213"/>
      <c r="EPS41" s="414"/>
      <c r="EPT41" s="414"/>
      <c r="EPU41" s="213"/>
      <c r="EPV41" s="213"/>
      <c r="EPW41" s="213"/>
      <c r="EPX41" s="213"/>
      <c r="EPY41" s="414"/>
      <c r="EPZ41" s="414"/>
      <c r="EQA41" s="213"/>
      <c r="EQB41" s="213"/>
      <c r="EQC41" s="213"/>
      <c r="EQD41" s="213"/>
      <c r="EQE41" s="414"/>
      <c r="EQF41" s="414"/>
      <c r="EQG41" s="213"/>
      <c r="EQH41" s="213"/>
      <c r="EQI41" s="213"/>
      <c r="EQJ41" s="213"/>
      <c r="EQK41" s="414"/>
      <c r="EQL41" s="414"/>
      <c r="EQM41" s="213"/>
      <c r="EQN41" s="213"/>
      <c r="EQO41" s="213"/>
      <c r="EQP41" s="213"/>
      <c r="EQQ41" s="414"/>
      <c r="EQR41" s="414"/>
      <c r="EQS41" s="213"/>
      <c r="EQT41" s="213"/>
      <c r="EQU41" s="213"/>
      <c r="EQV41" s="213"/>
      <c r="EQW41" s="414"/>
      <c r="EQX41" s="414"/>
      <c r="EQY41" s="213"/>
      <c r="EQZ41" s="213"/>
      <c r="ERA41" s="213"/>
      <c r="ERB41" s="213"/>
      <c r="ERC41" s="414"/>
      <c r="ERD41" s="414"/>
      <c r="ERE41" s="213"/>
      <c r="ERF41" s="213"/>
      <c r="ERG41" s="213"/>
      <c r="ERH41" s="213"/>
      <c r="ERI41" s="414"/>
      <c r="ERJ41" s="414"/>
      <c r="ERK41" s="213"/>
      <c r="ERL41" s="213"/>
      <c r="ERM41" s="213"/>
      <c r="ERN41" s="213"/>
      <c r="ERO41" s="414"/>
      <c r="ERP41" s="414"/>
      <c r="ERQ41" s="213"/>
      <c r="ERR41" s="213"/>
      <c r="ERS41" s="213"/>
      <c r="ERT41" s="213"/>
      <c r="ERU41" s="414"/>
      <c r="ERV41" s="414"/>
      <c r="ERW41" s="213"/>
      <c r="ERX41" s="213"/>
      <c r="ERY41" s="213"/>
      <c r="ERZ41" s="213"/>
      <c r="ESA41" s="414"/>
      <c r="ESB41" s="414"/>
      <c r="ESC41" s="213"/>
      <c r="ESD41" s="213"/>
      <c r="ESE41" s="213"/>
      <c r="ESF41" s="213"/>
      <c r="ESG41" s="414"/>
      <c r="ESH41" s="414"/>
      <c r="ESI41" s="213"/>
      <c r="ESJ41" s="213"/>
      <c r="ESK41" s="213"/>
      <c r="ESL41" s="213"/>
      <c r="ESM41" s="414"/>
      <c r="ESN41" s="414"/>
      <c r="ESO41" s="213"/>
      <c r="ESP41" s="213"/>
      <c r="ESQ41" s="213"/>
      <c r="ESR41" s="213"/>
      <c r="ESS41" s="414"/>
      <c r="EST41" s="414"/>
      <c r="ESU41" s="213"/>
      <c r="ESV41" s="213"/>
      <c r="ESW41" s="213"/>
      <c r="ESX41" s="213"/>
      <c r="ESY41" s="414"/>
      <c r="ESZ41" s="414"/>
      <c r="ETA41" s="213"/>
      <c r="ETB41" s="213"/>
      <c r="ETC41" s="213"/>
      <c r="ETD41" s="213"/>
      <c r="ETE41" s="414"/>
      <c r="ETF41" s="414"/>
      <c r="ETG41" s="213"/>
      <c r="ETH41" s="213"/>
      <c r="ETI41" s="213"/>
      <c r="ETJ41" s="213"/>
      <c r="ETK41" s="414"/>
      <c r="ETL41" s="414"/>
      <c r="ETM41" s="213"/>
      <c r="ETN41" s="213"/>
      <c r="ETO41" s="213"/>
      <c r="ETP41" s="213"/>
      <c r="ETQ41" s="414"/>
      <c r="ETR41" s="414"/>
      <c r="ETS41" s="213"/>
      <c r="ETT41" s="213"/>
      <c r="ETU41" s="213"/>
      <c r="ETV41" s="213"/>
      <c r="ETW41" s="414"/>
      <c r="ETX41" s="414"/>
      <c r="ETY41" s="213"/>
      <c r="ETZ41" s="213"/>
      <c r="EUA41" s="213"/>
      <c r="EUB41" s="213"/>
      <c r="EUC41" s="414"/>
      <c r="EUD41" s="414"/>
      <c r="EUE41" s="213"/>
      <c r="EUF41" s="213"/>
      <c r="EUG41" s="213"/>
      <c r="EUH41" s="213"/>
      <c r="EUI41" s="414"/>
      <c r="EUJ41" s="414"/>
      <c r="EUK41" s="213"/>
      <c r="EUL41" s="213"/>
      <c r="EUM41" s="213"/>
      <c r="EUN41" s="213"/>
      <c r="EUO41" s="414"/>
      <c r="EUP41" s="414"/>
      <c r="EUQ41" s="213"/>
      <c r="EUR41" s="213"/>
      <c r="EUS41" s="213"/>
      <c r="EUT41" s="213"/>
      <c r="EUU41" s="414"/>
      <c r="EUV41" s="414"/>
      <c r="EUW41" s="213"/>
      <c r="EUX41" s="213"/>
      <c r="EUY41" s="213"/>
      <c r="EUZ41" s="213"/>
      <c r="EVA41" s="414"/>
      <c r="EVB41" s="414"/>
      <c r="EVC41" s="213"/>
      <c r="EVD41" s="213"/>
      <c r="EVE41" s="213"/>
      <c r="EVF41" s="213"/>
      <c r="EVG41" s="414"/>
      <c r="EVH41" s="414"/>
      <c r="EVI41" s="213"/>
      <c r="EVJ41" s="213"/>
      <c r="EVK41" s="213"/>
      <c r="EVL41" s="213"/>
      <c r="EVM41" s="414"/>
      <c r="EVN41" s="414"/>
      <c r="EVO41" s="213"/>
      <c r="EVP41" s="213"/>
      <c r="EVQ41" s="213"/>
      <c r="EVR41" s="213"/>
      <c r="EVS41" s="414"/>
      <c r="EVT41" s="414"/>
      <c r="EVU41" s="213"/>
      <c r="EVV41" s="213"/>
      <c r="EVW41" s="213"/>
      <c r="EVX41" s="213"/>
      <c r="EVY41" s="414"/>
      <c r="EVZ41" s="414"/>
      <c r="EWA41" s="213"/>
      <c r="EWB41" s="213"/>
      <c r="EWC41" s="213"/>
      <c r="EWD41" s="213"/>
      <c r="EWE41" s="414"/>
      <c r="EWF41" s="414"/>
      <c r="EWG41" s="213"/>
      <c r="EWH41" s="213"/>
      <c r="EWI41" s="213"/>
      <c r="EWJ41" s="213"/>
      <c r="EWK41" s="414"/>
      <c r="EWL41" s="414"/>
      <c r="EWM41" s="213"/>
      <c r="EWN41" s="213"/>
      <c r="EWO41" s="213"/>
      <c r="EWP41" s="213"/>
      <c r="EWQ41" s="414"/>
      <c r="EWR41" s="414"/>
      <c r="EWS41" s="213"/>
      <c r="EWT41" s="213"/>
      <c r="EWU41" s="213"/>
      <c r="EWV41" s="213"/>
      <c r="EWW41" s="414"/>
      <c r="EWX41" s="414"/>
      <c r="EWY41" s="213"/>
      <c r="EWZ41" s="213"/>
      <c r="EXA41" s="213"/>
      <c r="EXB41" s="213"/>
      <c r="EXC41" s="414"/>
      <c r="EXD41" s="414"/>
      <c r="EXE41" s="213"/>
      <c r="EXF41" s="213"/>
      <c r="EXG41" s="213"/>
      <c r="EXH41" s="213"/>
      <c r="EXI41" s="414"/>
      <c r="EXJ41" s="414"/>
      <c r="EXK41" s="213"/>
      <c r="EXL41" s="213"/>
      <c r="EXM41" s="213"/>
      <c r="EXN41" s="213"/>
      <c r="EXO41" s="414"/>
      <c r="EXP41" s="414"/>
      <c r="EXQ41" s="213"/>
      <c r="EXR41" s="213"/>
      <c r="EXS41" s="213"/>
      <c r="EXT41" s="213"/>
      <c r="EXU41" s="414"/>
      <c r="EXV41" s="414"/>
      <c r="EXW41" s="213"/>
      <c r="EXX41" s="213"/>
      <c r="EXY41" s="213"/>
      <c r="EXZ41" s="213"/>
      <c r="EYA41" s="414"/>
      <c r="EYB41" s="414"/>
      <c r="EYC41" s="213"/>
      <c r="EYD41" s="213"/>
      <c r="EYE41" s="213"/>
      <c r="EYF41" s="213"/>
      <c r="EYG41" s="414"/>
      <c r="EYH41" s="414"/>
      <c r="EYI41" s="213"/>
      <c r="EYJ41" s="213"/>
      <c r="EYK41" s="213"/>
      <c r="EYL41" s="213"/>
      <c r="EYM41" s="414"/>
      <c r="EYN41" s="414"/>
      <c r="EYO41" s="213"/>
      <c r="EYP41" s="213"/>
      <c r="EYQ41" s="213"/>
      <c r="EYR41" s="213"/>
      <c r="EYS41" s="414"/>
      <c r="EYT41" s="414"/>
      <c r="EYU41" s="213"/>
      <c r="EYV41" s="213"/>
      <c r="EYW41" s="213"/>
      <c r="EYX41" s="213"/>
      <c r="EYY41" s="414"/>
      <c r="EYZ41" s="414"/>
      <c r="EZA41" s="213"/>
      <c r="EZB41" s="213"/>
      <c r="EZC41" s="213"/>
      <c r="EZD41" s="213"/>
      <c r="EZE41" s="414"/>
      <c r="EZF41" s="414"/>
      <c r="EZG41" s="213"/>
      <c r="EZH41" s="213"/>
      <c r="EZI41" s="213"/>
      <c r="EZJ41" s="213"/>
      <c r="EZK41" s="414"/>
      <c r="EZL41" s="414"/>
      <c r="EZM41" s="213"/>
      <c r="EZN41" s="213"/>
      <c r="EZO41" s="213"/>
      <c r="EZP41" s="213"/>
      <c r="EZQ41" s="414"/>
      <c r="EZR41" s="414"/>
      <c r="EZS41" s="213"/>
      <c r="EZT41" s="213"/>
      <c r="EZU41" s="213"/>
      <c r="EZV41" s="213"/>
      <c r="EZW41" s="414"/>
      <c r="EZX41" s="414"/>
      <c r="EZY41" s="213"/>
      <c r="EZZ41" s="213"/>
      <c r="FAA41" s="213"/>
      <c r="FAB41" s="213"/>
      <c r="FAC41" s="414"/>
      <c r="FAD41" s="414"/>
      <c r="FAE41" s="213"/>
      <c r="FAF41" s="213"/>
      <c r="FAG41" s="213"/>
      <c r="FAH41" s="213"/>
      <c r="FAI41" s="414"/>
      <c r="FAJ41" s="414"/>
      <c r="FAK41" s="213"/>
      <c r="FAL41" s="213"/>
      <c r="FAM41" s="213"/>
      <c r="FAN41" s="213"/>
      <c r="FAO41" s="414"/>
      <c r="FAP41" s="414"/>
      <c r="FAQ41" s="213"/>
      <c r="FAR41" s="213"/>
      <c r="FAS41" s="213"/>
      <c r="FAT41" s="213"/>
      <c r="FAU41" s="414"/>
      <c r="FAV41" s="414"/>
      <c r="FAW41" s="213"/>
      <c r="FAX41" s="213"/>
      <c r="FAY41" s="213"/>
      <c r="FAZ41" s="213"/>
      <c r="FBA41" s="414"/>
      <c r="FBB41" s="414"/>
      <c r="FBC41" s="213"/>
      <c r="FBD41" s="213"/>
      <c r="FBE41" s="213"/>
      <c r="FBF41" s="213"/>
      <c r="FBG41" s="414"/>
      <c r="FBH41" s="414"/>
      <c r="FBI41" s="213"/>
      <c r="FBJ41" s="213"/>
      <c r="FBK41" s="213"/>
      <c r="FBL41" s="213"/>
      <c r="FBM41" s="414"/>
      <c r="FBN41" s="414"/>
      <c r="FBO41" s="213"/>
      <c r="FBP41" s="213"/>
      <c r="FBQ41" s="213"/>
      <c r="FBR41" s="213"/>
      <c r="FBS41" s="414"/>
      <c r="FBT41" s="414"/>
      <c r="FBU41" s="213"/>
      <c r="FBV41" s="213"/>
      <c r="FBW41" s="213"/>
      <c r="FBX41" s="213"/>
      <c r="FBY41" s="414"/>
      <c r="FBZ41" s="414"/>
      <c r="FCA41" s="213"/>
      <c r="FCB41" s="213"/>
      <c r="FCC41" s="213"/>
      <c r="FCD41" s="213"/>
      <c r="FCE41" s="414"/>
      <c r="FCF41" s="414"/>
      <c r="FCG41" s="213"/>
      <c r="FCH41" s="213"/>
      <c r="FCI41" s="213"/>
      <c r="FCJ41" s="213"/>
      <c r="FCK41" s="414"/>
      <c r="FCL41" s="414"/>
      <c r="FCM41" s="213"/>
      <c r="FCN41" s="213"/>
      <c r="FCO41" s="213"/>
      <c r="FCP41" s="213"/>
      <c r="FCQ41" s="414"/>
      <c r="FCR41" s="414"/>
      <c r="FCS41" s="213"/>
      <c r="FCT41" s="213"/>
      <c r="FCU41" s="213"/>
      <c r="FCV41" s="213"/>
      <c r="FCW41" s="414"/>
      <c r="FCX41" s="414"/>
      <c r="FCY41" s="213"/>
      <c r="FCZ41" s="213"/>
      <c r="FDA41" s="213"/>
      <c r="FDB41" s="213"/>
      <c r="FDC41" s="414"/>
      <c r="FDD41" s="414"/>
      <c r="FDE41" s="213"/>
      <c r="FDF41" s="213"/>
      <c r="FDG41" s="213"/>
      <c r="FDH41" s="213"/>
      <c r="FDI41" s="414"/>
      <c r="FDJ41" s="414"/>
      <c r="FDK41" s="213"/>
      <c r="FDL41" s="213"/>
      <c r="FDM41" s="213"/>
      <c r="FDN41" s="213"/>
      <c r="FDO41" s="414"/>
      <c r="FDP41" s="414"/>
      <c r="FDQ41" s="213"/>
      <c r="FDR41" s="213"/>
      <c r="FDS41" s="213"/>
      <c r="FDT41" s="213"/>
      <c r="FDU41" s="414"/>
      <c r="FDV41" s="414"/>
      <c r="FDW41" s="213"/>
      <c r="FDX41" s="213"/>
      <c r="FDY41" s="213"/>
      <c r="FDZ41" s="213"/>
      <c r="FEA41" s="414"/>
      <c r="FEB41" s="414"/>
      <c r="FEC41" s="213"/>
      <c r="FED41" s="213"/>
      <c r="FEE41" s="213"/>
      <c r="FEF41" s="213"/>
      <c r="FEG41" s="414"/>
      <c r="FEH41" s="414"/>
      <c r="FEI41" s="213"/>
      <c r="FEJ41" s="213"/>
      <c r="FEK41" s="213"/>
      <c r="FEL41" s="213"/>
      <c r="FEM41" s="414"/>
      <c r="FEN41" s="414"/>
      <c r="FEO41" s="213"/>
      <c r="FEP41" s="213"/>
      <c r="FEQ41" s="213"/>
      <c r="FER41" s="213"/>
      <c r="FES41" s="414"/>
      <c r="FET41" s="414"/>
      <c r="FEU41" s="213"/>
      <c r="FEV41" s="213"/>
      <c r="FEW41" s="213"/>
      <c r="FEX41" s="213"/>
      <c r="FEY41" s="414"/>
      <c r="FEZ41" s="414"/>
      <c r="FFA41" s="213"/>
      <c r="FFB41" s="213"/>
      <c r="FFC41" s="213"/>
      <c r="FFD41" s="213"/>
      <c r="FFE41" s="414"/>
      <c r="FFF41" s="414"/>
      <c r="FFG41" s="213"/>
      <c r="FFH41" s="213"/>
      <c r="FFI41" s="213"/>
      <c r="FFJ41" s="213"/>
      <c r="FFK41" s="414"/>
      <c r="FFL41" s="414"/>
      <c r="FFM41" s="213"/>
      <c r="FFN41" s="213"/>
      <c r="FFO41" s="213"/>
      <c r="FFP41" s="213"/>
      <c r="FFQ41" s="414"/>
      <c r="FFR41" s="414"/>
      <c r="FFS41" s="213"/>
      <c r="FFT41" s="213"/>
      <c r="FFU41" s="213"/>
      <c r="FFV41" s="213"/>
      <c r="FFW41" s="414"/>
      <c r="FFX41" s="414"/>
      <c r="FFY41" s="213"/>
      <c r="FFZ41" s="213"/>
      <c r="FGA41" s="213"/>
      <c r="FGB41" s="213"/>
      <c r="FGC41" s="414"/>
      <c r="FGD41" s="414"/>
      <c r="FGE41" s="213"/>
      <c r="FGF41" s="213"/>
      <c r="FGG41" s="213"/>
      <c r="FGH41" s="213"/>
      <c r="FGI41" s="414"/>
      <c r="FGJ41" s="414"/>
      <c r="FGK41" s="213"/>
      <c r="FGL41" s="213"/>
      <c r="FGM41" s="213"/>
      <c r="FGN41" s="213"/>
      <c r="FGO41" s="414"/>
      <c r="FGP41" s="414"/>
      <c r="FGQ41" s="213"/>
      <c r="FGR41" s="213"/>
      <c r="FGS41" s="213"/>
      <c r="FGT41" s="213"/>
      <c r="FGU41" s="414"/>
      <c r="FGV41" s="414"/>
      <c r="FGW41" s="213"/>
      <c r="FGX41" s="213"/>
      <c r="FGY41" s="213"/>
      <c r="FGZ41" s="213"/>
      <c r="FHA41" s="414"/>
      <c r="FHB41" s="414"/>
      <c r="FHC41" s="213"/>
      <c r="FHD41" s="213"/>
      <c r="FHE41" s="213"/>
      <c r="FHF41" s="213"/>
      <c r="FHG41" s="414"/>
      <c r="FHH41" s="414"/>
      <c r="FHI41" s="213"/>
      <c r="FHJ41" s="213"/>
      <c r="FHK41" s="213"/>
      <c r="FHL41" s="213"/>
      <c r="FHM41" s="414"/>
      <c r="FHN41" s="414"/>
      <c r="FHO41" s="213"/>
      <c r="FHP41" s="213"/>
      <c r="FHQ41" s="213"/>
      <c r="FHR41" s="213"/>
      <c r="FHS41" s="414"/>
      <c r="FHT41" s="414"/>
      <c r="FHU41" s="213"/>
      <c r="FHV41" s="213"/>
      <c r="FHW41" s="213"/>
      <c r="FHX41" s="213"/>
      <c r="FHY41" s="414"/>
      <c r="FHZ41" s="414"/>
      <c r="FIA41" s="213"/>
      <c r="FIB41" s="213"/>
      <c r="FIC41" s="213"/>
      <c r="FID41" s="213"/>
      <c r="FIE41" s="414"/>
      <c r="FIF41" s="414"/>
      <c r="FIG41" s="213"/>
      <c r="FIH41" s="213"/>
      <c r="FII41" s="213"/>
      <c r="FIJ41" s="213"/>
      <c r="FIK41" s="414"/>
      <c r="FIL41" s="414"/>
      <c r="FIM41" s="213"/>
      <c r="FIN41" s="213"/>
      <c r="FIO41" s="213"/>
      <c r="FIP41" s="213"/>
      <c r="FIQ41" s="414"/>
      <c r="FIR41" s="414"/>
      <c r="FIS41" s="213"/>
      <c r="FIT41" s="213"/>
      <c r="FIU41" s="213"/>
      <c r="FIV41" s="213"/>
      <c r="FIW41" s="414"/>
      <c r="FIX41" s="414"/>
      <c r="FIY41" s="213"/>
      <c r="FIZ41" s="213"/>
      <c r="FJA41" s="213"/>
      <c r="FJB41" s="213"/>
      <c r="FJC41" s="414"/>
      <c r="FJD41" s="414"/>
      <c r="FJE41" s="213"/>
      <c r="FJF41" s="213"/>
      <c r="FJG41" s="213"/>
      <c r="FJH41" s="213"/>
      <c r="FJI41" s="414"/>
      <c r="FJJ41" s="414"/>
      <c r="FJK41" s="213"/>
      <c r="FJL41" s="213"/>
      <c r="FJM41" s="213"/>
      <c r="FJN41" s="213"/>
      <c r="FJO41" s="414"/>
      <c r="FJP41" s="414"/>
      <c r="FJQ41" s="213"/>
      <c r="FJR41" s="213"/>
      <c r="FJS41" s="213"/>
      <c r="FJT41" s="213"/>
      <c r="FJU41" s="414"/>
      <c r="FJV41" s="414"/>
      <c r="FJW41" s="213"/>
      <c r="FJX41" s="213"/>
      <c r="FJY41" s="213"/>
      <c r="FJZ41" s="213"/>
      <c r="FKA41" s="414"/>
      <c r="FKB41" s="414"/>
      <c r="FKC41" s="213"/>
      <c r="FKD41" s="213"/>
      <c r="FKE41" s="213"/>
      <c r="FKF41" s="213"/>
      <c r="FKG41" s="414"/>
      <c r="FKH41" s="414"/>
      <c r="FKI41" s="213"/>
      <c r="FKJ41" s="213"/>
      <c r="FKK41" s="213"/>
      <c r="FKL41" s="213"/>
      <c r="FKM41" s="414"/>
      <c r="FKN41" s="414"/>
      <c r="FKO41" s="213"/>
      <c r="FKP41" s="213"/>
      <c r="FKQ41" s="213"/>
      <c r="FKR41" s="213"/>
      <c r="FKS41" s="414"/>
      <c r="FKT41" s="414"/>
      <c r="FKU41" s="213"/>
      <c r="FKV41" s="213"/>
      <c r="FKW41" s="213"/>
      <c r="FKX41" s="213"/>
      <c r="FKY41" s="414"/>
      <c r="FKZ41" s="414"/>
      <c r="FLA41" s="213"/>
      <c r="FLB41" s="213"/>
      <c r="FLC41" s="213"/>
      <c r="FLD41" s="213"/>
      <c r="FLE41" s="414"/>
      <c r="FLF41" s="414"/>
      <c r="FLG41" s="213"/>
      <c r="FLH41" s="213"/>
      <c r="FLI41" s="213"/>
      <c r="FLJ41" s="213"/>
      <c r="FLK41" s="414"/>
      <c r="FLL41" s="414"/>
      <c r="FLM41" s="213"/>
      <c r="FLN41" s="213"/>
      <c r="FLO41" s="213"/>
      <c r="FLP41" s="213"/>
      <c r="FLQ41" s="414"/>
      <c r="FLR41" s="414"/>
      <c r="FLS41" s="213"/>
      <c r="FLT41" s="213"/>
      <c r="FLU41" s="213"/>
      <c r="FLV41" s="213"/>
      <c r="FLW41" s="414"/>
      <c r="FLX41" s="414"/>
      <c r="FLY41" s="213"/>
      <c r="FLZ41" s="213"/>
      <c r="FMA41" s="213"/>
      <c r="FMB41" s="213"/>
      <c r="FMC41" s="414"/>
      <c r="FMD41" s="414"/>
      <c r="FME41" s="213"/>
      <c r="FMF41" s="213"/>
      <c r="FMG41" s="213"/>
      <c r="FMH41" s="213"/>
      <c r="FMI41" s="414"/>
      <c r="FMJ41" s="414"/>
      <c r="FMK41" s="213"/>
      <c r="FML41" s="213"/>
      <c r="FMM41" s="213"/>
      <c r="FMN41" s="213"/>
      <c r="FMO41" s="414"/>
      <c r="FMP41" s="414"/>
      <c r="FMQ41" s="213"/>
      <c r="FMR41" s="213"/>
      <c r="FMS41" s="213"/>
      <c r="FMT41" s="213"/>
      <c r="FMU41" s="414"/>
      <c r="FMV41" s="414"/>
      <c r="FMW41" s="213"/>
      <c r="FMX41" s="213"/>
      <c r="FMY41" s="213"/>
      <c r="FMZ41" s="213"/>
      <c r="FNA41" s="414"/>
      <c r="FNB41" s="414"/>
      <c r="FNC41" s="213"/>
      <c r="FND41" s="213"/>
      <c r="FNE41" s="213"/>
      <c r="FNF41" s="213"/>
      <c r="FNG41" s="414"/>
      <c r="FNH41" s="414"/>
      <c r="FNI41" s="213"/>
      <c r="FNJ41" s="213"/>
      <c r="FNK41" s="213"/>
      <c r="FNL41" s="213"/>
      <c r="FNM41" s="414"/>
      <c r="FNN41" s="414"/>
      <c r="FNO41" s="213"/>
      <c r="FNP41" s="213"/>
      <c r="FNQ41" s="213"/>
      <c r="FNR41" s="213"/>
      <c r="FNS41" s="414"/>
      <c r="FNT41" s="414"/>
      <c r="FNU41" s="213"/>
      <c r="FNV41" s="213"/>
      <c r="FNW41" s="213"/>
      <c r="FNX41" s="213"/>
      <c r="FNY41" s="414"/>
      <c r="FNZ41" s="414"/>
      <c r="FOA41" s="213"/>
      <c r="FOB41" s="213"/>
      <c r="FOC41" s="213"/>
      <c r="FOD41" s="213"/>
      <c r="FOE41" s="414"/>
      <c r="FOF41" s="414"/>
      <c r="FOG41" s="213"/>
      <c r="FOH41" s="213"/>
      <c r="FOI41" s="213"/>
      <c r="FOJ41" s="213"/>
      <c r="FOK41" s="414"/>
      <c r="FOL41" s="414"/>
      <c r="FOM41" s="213"/>
      <c r="FON41" s="213"/>
      <c r="FOO41" s="213"/>
      <c r="FOP41" s="213"/>
      <c r="FOQ41" s="414"/>
      <c r="FOR41" s="414"/>
      <c r="FOS41" s="213"/>
      <c r="FOT41" s="213"/>
      <c r="FOU41" s="213"/>
      <c r="FOV41" s="213"/>
      <c r="FOW41" s="414"/>
      <c r="FOX41" s="414"/>
      <c r="FOY41" s="213"/>
      <c r="FOZ41" s="213"/>
      <c r="FPA41" s="213"/>
      <c r="FPB41" s="213"/>
      <c r="FPC41" s="414"/>
      <c r="FPD41" s="414"/>
      <c r="FPE41" s="213"/>
      <c r="FPF41" s="213"/>
      <c r="FPG41" s="213"/>
      <c r="FPH41" s="213"/>
      <c r="FPI41" s="414"/>
      <c r="FPJ41" s="414"/>
      <c r="FPK41" s="213"/>
      <c r="FPL41" s="213"/>
      <c r="FPM41" s="213"/>
      <c r="FPN41" s="213"/>
      <c r="FPO41" s="414"/>
      <c r="FPP41" s="414"/>
      <c r="FPQ41" s="213"/>
      <c r="FPR41" s="213"/>
      <c r="FPS41" s="213"/>
      <c r="FPT41" s="213"/>
      <c r="FPU41" s="414"/>
      <c r="FPV41" s="414"/>
      <c r="FPW41" s="213"/>
      <c r="FPX41" s="213"/>
      <c r="FPY41" s="213"/>
      <c r="FPZ41" s="213"/>
      <c r="FQA41" s="414"/>
      <c r="FQB41" s="414"/>
      <c r="FQC41" s="213"/>
      <c r="FQD41" s="213"/>
      <c r="FQE41" s="213"/>
      <c r="FQF41" s="213"/>
      <c r="FQG41" s="414"/>
      <c r="FQH41" s="414"/>
      <c r="FQI41" s="213"/>
      <c r="FQJ41" s="213"/>
      <c r="FQK41" s="213"/>
      <c r="FQL41" s="213"/>
      <c r="FQM41" s="414"/>
      <c r="FQN41" s="414"/>
      <c r="FQO41" s="213"/>
      <c r="FQP41" s="213"/>
      <c r="FQQ41" s="213"/>
      <c r="FQR41" s="213"/>
      <c r="FQS41" s="414"/>
      <c r="FQT41" s="414"/>
      <c r="FQU41" s="213"/>
      <c r="FQV41" s="213"/>
      <c r="FQW41" s="213"/>
      <c r="FQX41" s="213"/>
      <c r="FQY41" s="414"/>
      <c r="FQZ41" s="414"/>
      <c r="FRA41" s="213"/>
      <c r="FRB41" s="213"/>
      <c r="FRC41" s="213"/>
      <c r="FRD41" s="213"/>
      <c r="FRE41" s="414"/>
      <c r="FRF41" s="414"/>
      <c r="FRG41" s="213"/>
      <c r="FRH41" s="213"/>
      <c r="FRI41" s="213"/>
      <c r="FRJ41" s="213"/>
      <c r="FRK41" s="414"/>
      <c r="FRL41" s="414"/>
      <c r="FRM41" s="213"/>
      <c r="FRN41" s="213"/>
      <c r="FRO41" s="213"/>
      <c r="FRP41" s="213"/>
      <c r="FRQ41" s="414"/>
      <c r="FRR41" s="414"/>
      <c r="FRS41" s="213"/>
      <c r="FRT41" s="213"/>
      <c r="FRU41" s="213"/>
      <c r="FRV41" s="213"/>
      <c r="FRW41" s="414"/>
      <c r="FRX41" s="414"/>
      <c r="FRY41" s="213"/>
      <c r="FRZ41" s="213"/>
      <c r="FSA41" s="213"/>
      <c r="FSB41" s="213"/>
      <c r="FSC41" s="414"/>
      <c r="FSD41" s="414"/>
      <c r="FSE41" s="213"/>
      <c r="FSF41" s="213"/>
      <c r="FSG41" s="213"/>
      <c r="FSH41" s="213"/>
      <c r="FSI41" s="414"/>
      <c r="FSJ41" s="414"/>
      <c r="FSK41" s="213"/>
      <c r="FSL41" s="213"/>
      <c r="FSM41" s="213"/>
      <c r="FSN41" s="213"/>
      <c r="FSO41" s="414"/>
      <c r="FSP41" s="414"/>
      <c r="FSQ41" s="213"/>
      <c r="FSR41" s="213"/>
      <c r="FSS41" s="213"/>
      <c r="FST41" s="213"/>
      <c r="FSU41" s="414"/>
      <c r="FSV41" s="414"/>
      <c r="FSW41" s="213"/>
      <c r="FSX41" s="213"/>
      <c r="FSY41" s="213"/>
      <c r="FSZ41" s="213"/>
      <c r="FTA41" s="414"/>
      <c r="FTB41" s="414"/>
      <c r="FTC41" s="213"/>
      <c r="FTD41" s="213"/>
      <c r="FTE41" s="213"/>
      <c r="FTF41" s="213"/>
      <c r="FTG41" s="414"/>
      <c r="FTH41" s="414"/>
      <c r="FTI41" s="213"/>
      <c r="FTJ41" s="213"/>
      <c r="FTK41" s="213"/>
      <c r="FTL41" s="213"/>
      <c r="FTM41" s="414"/>
      <c r="FTN41" s="414"/>
      <c r="FTO41" s="213"/>
      <c r="FTP41" s="213"/>
      <c r="FTQ41" s="213"/>
      <c r="FTR41" s="213"/>
      <c r="FTS41" s="414"/>
      <c r="FTT41" s="414"/>
      <c r="FTU41" s="213"/>
      <c r="FTV41" s="213"/>
      <c r="FTW41" s="213"/>
      <c r="FTX41" s="213"/>
      <c r="FTY41" s="414"/>
      <c r="FTZ41" s="414"/>
      <c r="FUA41" s="213"/>
      <c r="FUB41" s="213"/>
      <c r="FUC41" s="213"/>
      <c r="FUD41" s="213"/>
      <c r="FUE41" s="414"/>
      <c r="FUF41" s="414"/>
      <c r="FUG41" s="213"/>
      <c r="FUH41" s="213"/>
      <c r="FUI41" s="213"/>
      <c r="FUJ41" s="213"/>
      <c r="FUK41" s="414"/>
      <c r="FUL41" s="414"/>
      <c r="FUM41" s="213"/>
      <c r="FUN41" s="213"/>
      <c r="FUO41" s="213"/>
      <c r="FUP41" s="213"/>
      <c r="FUQ41" s="414"/>
      <c r="FUR41" s="414"/>
      <c r="FUS41" s="213"/>
      <c r="FUT41" s="213"/>
      <c r="FUU41" s="213"/>
      <c r="FUV41" s="213"/>
      <c r="FUW41" s="414"/>
      <c r="FUX41" s="414"/>
      <c r="FUY41" s="213"/>
      <c r="FUZ41" s="213"/>
      <c r="FVA41" s="213"/>
      <c r="FVB41" s="213"/>
      <c r="FVC41" s="414"/>
      <c r="FVD41" s="414"/>
      <c r="FVE41" s="213"/>
      <c r="FVF41" s="213"/>
      <c r="FVG41" s="213"/>
      <c r="FVH41" s="213"/>
      <c r="FVI41" s="414"/>
      <c r="FVJ41" s="414"/>
      <c r="FVK41" s="213"/>
      <c r="FVL41" s="213"/>
      <c r="FVM41" s="213"/>
      <c r="FVN41" s="213"/>
      <c r="FVO41" s="414"/>
      <c r="FVP41" s="414"/>
      <c r="FVQ41" s="213"/>
      <c r="FVR41" s="213"/>
      <c r="FVS41" s="213"/>
      <c r="FVT41" s="213"/>
      <c r="FVU41" s="414"/>
      <c r="FVV41" s="414"/>
      <c r="FVW41" s="213"/>
      <c r="FVX41" s="213"/>
      <c r="FVY41" s="213"/>
      <c r="FVZ41" s="213"/>
      <c r="FWA41" s="414"/>
      <c r="FWB41" s="414"/>
      <c r="FWC41" s="213"/>
      <c r="FWD41" s="213"/>
      <c r="FWE41" s="213"/>
      <c r="FWF41" s="213"/>
      <c r="FWG41" s="414"/>
      <c r="FWH41" s="414"/>
      <c r="FWI41" s="213"/>
      <c r="FWJ41" s="213"/>
      <c r="FWK41" s="213"/>
      <c r="FWL41" s="213"/>
      <c r="FWM41" s="414"/>
      <c r="FWN41" s="414"/>
      <c r="FWO41" s="213"/>
      <c r="FWP41" s="213"/>
      <c r="FWQ41" s="213"/>
      <c r="FWR41" s="213"/>
      <c r="FWS41" s="414"/>
      <c r="FWT41" s="414"/>
      <c r="FWU41" s="213"/>
      <c r="FWV41" s="213"/>
      <c r="FWW41" s="213"/>
      <c r="FWX41" s="213"/>
      <c r="FWY41" s="414"/>
      <c r="FWZ41" s="414"/>
      <c r="FXA41" s="213"/>
      <c r="FXB41" s="213"/>
      <c r="FXC41" s="213"/>
      <c r="FXD41" s="213"/>
      <c r="FXE41" s="414"/>
      <c r="FXF41" s="414"/>
      <c r="FXG41" s="213"/>
      <c r="FXH41" s="213"/>
      <c r="FXI41" s="213"/>
      <c r="FXJ41" s="213"/>
      <c r="FXK41" s="414"/>
      <c r="FXL41" s="414"/>
      <c r="FXM41" s="213"/>
      <c r="FXN41" s="213"/>
      <c r="FXO41" s="213"/>
      <c r="FXP41" s="213"/>
      <c r="FXQ41" s="414"/>
      <c r="FXR41" s="414"/>
      <c r="FXS41" s="213"/>
      <c r="FXT41" s="213"/>
      <c r="FXU41" s="213"/>
      <c r="FXV41" s="213"/>
      <c r="FXW41" s="414"/>
      <c r="FXX41" s="414"/>
      <c r="FXY41" s="213"/>
      <c r="FXZ41" s="213"/>
      <c r="FYA41" s="213"/>
      <c r="FYB41" s="213"/>
      <c r="FYC41" s="414"/>
      <c r="FYD41" s="414"/>
      <c r="FYE41" s="213"/>
      <c r="FYF41" s="213"/>
      <c r="FYG41" s="213"/>
      <c r="FYH41" s="213"/>
      <c r="FYI41" s="414"/>
      <c r="FYJ41" s="414"/>
      <c r="FYK41" s="213"/>
      <c r="FYL41" s="213"/>
      <c r="FYM41" s="213"/>
      <c r="FYN41" s="213"/>
      <c r="FYO41" s="414"/>
      <c r="FYP41" s="414"/>
      <c r="FYQ41" s="213"/>
      <c r="FYR41" s="213"/>
      <c r="FYS41" s="213"/>
      <c r="FYT41" s="213"/>
      <c r="FYU41" s="414"/>
      <c r="FYV41" s="414"/>
      <c r="FYW41" s="213"/>
      <c r="FYX41" s="213"/>
      <c r="FYY41" s="213"/>
      <c r="FYZ41" s="213"/>
      <c r="FZA41" s="414"/>
      <c r="FZB41" s="414"/>
      <c r="FZC41" s="213"/>
      <c r="FZD41" s="213"/>
      <c r="FZE41" s="213"/>
      <c r="FZF41" s="213"/>
      <c r="FZG41" s="414"/>
      <c r="FZH41" s="414"/>
      <c r="FZI41" s="213"/>
      <c r="FZJ41" s="213"/>
      <c r="FZK41" s="213"/>
      <c r="FZL41" s="213"/>
      <c r="FZM41" s="414"/>
      <c r="FZN41" s="414"/>
      <c r="FZO41" s="213"/>
      <c r="FZP41" s="213"/>
      <c r="FZQ41" s="213"/>
      <c r="FZR41" s="213"/>
      <c r="FZS41" s="414"/>
      <c r="FZT41" s="414"/>
      <c r="FZU41" s="213"/>
      <c r="FZV41" s="213"/>
      <c r="FZW41" s="213"/>
      <c r="FZX41" s="213"/>
      <c r="FZY41" s="414"/>
      <c r="FZZ41" s="414"/>
      <c r="GAA41" s="213"/>
      <c r="GAB41" s="213"/>
      <c r="GAC41" s="213"/>
      <c r="GAD41" s="213"/>
      <c r="GAE41" s="414"/>
      <c r="GAF41" s="414"/>
      <c r="GAG41" s="213"/>
      <c r="GAH41" s="213"/>
      <c r="GAI41" s="213"/>
      <c r="GAJ41" s="213"/>
      <c r="GAK41" s="414"/>
      <c r="GAL41" s="414"/>
      <c r="GAM41" s="213"/>
      <c r="GAN41" s="213"/>
      <c r="GAO41" s="213"/>
      <c r="GAP41" s="213"/>
      <c r="GAQ41" s="414"/>
      <c r="GAR41" s="414"/>
      <c r="GAS41" s="213"/>
      <c r="GAT41" s="213"/>
      <c r="GAU41" s="213"/>
      <c r="GAV41" s="213"/>
      <c r="GAW41" s="414"/>
      <c r="GAX41" s="414"/>
      <c r="GAY41" s="213"/>
      <c r="GAZ41" s="213"/>
      <c r="GBA41" s="213"/>
      <c r="GBB41" s="213"/>
      <c r="GBC41" s="414"/>
      <c r="GBD41" s="414"/>
      <c r="GBE41" s="213"/>
      <c r="GBF41" s="213"/>
      <c r="GBG41" s="213"/>
      <c r="GBH41" s="213"/>
      <c r="GBI41" s="414"/>
      <c r="GBJ41" s="414"/>
      <c r="GBK41" s="213"/>
      <c r="GBL41" s="213"/>
      <c r="GBM41" s="213"/>
      <c r="GBN41" s="213"/>
      <c r="GBO41" s="414"/>
      <c r="GBP41" s="414"/>
      <c r="GBQ41" s="213"/>
      <c r="GBR41" s="213"/>
      <c r="GBS41" s="213"/>
      <c r="GBT41" s="213"/>
      <c r="GBU41" s="414"/>
      <c r="GBV41" s="414"/>
      <c r="GBW41" s="213"/>
      <c r="GBX41" s="213"/>
      <c r="GBY41" s="213"/>
      <c r="GBZ41" s="213"/>
      <c r="GCA41" s="414"/>
      <c r="GCB41" s="414"/>
      <c r="GCC41" s="213"/>
      <c r="GCD41" s="213"/>
      <c r="GCE41" s="213"/>
      <c r="GCF41" s="213"/>
      <c r="GCG41" s="414"/>
      <c r="GCH41" s="414"/>
      <c r="GCI41" s="213"/>
      <c r="GCJ41" s="213"/>
      <c r="GCK41" s="213"/>
      <c r="GCL41" s="213"/>
      <c r="GCM41" s="414"/>
      <c r="GCN41" s="414"/>
      <c r="GCO41" s="213"/>
      <c r="GCP41" s="213"/>
      <c r="GCQ41" s="213"/>
      <c r="GCR41" s="213"/>
      <c r="GCS41" s="414"/>
      <c r="GCT41" s="414"/>
      <c r="GCU41" s="213"/>
      <c r="GCV41" s="213"/>
      <c r="GCW41" s="213"/>
      <c r="GCX41" s="213"/>
      <c r="GCY41" s="414"/>
      <c r="GCZ41" s="414"/>
      <c r="GDA41" s="213"/>
      <c r="GDB41" s="213"/>
      <c r="GDC41" s="213"/>
      <c r="GDD41" s="213"/>
      <c r="GDE41" s="414"/>
      <c r="GDF41" s="414"/>
      <c r="GDG41" s="213"/>
      <c r="GDH41" s="213"/>
      <c r="GDI41" s="213"/>
      <c r="GDJ41" s="213"/>
      <c r="GDK41" s="414"/>
      <c r="GDL41" s="414"/>
      <c r="GDM41" s="213"/>
      <c r="GDN41" s="213"/>
      <c r="GDO41" s="213"/>
      <c r="GDP41" s="213"/>
      <c r="GDQ41" s="414"/>
      <c r="GDR41" s="414"/>
      <c r="GDS41" s="213"/>
      <c r="GDT41" s="213"/>
      <c r="GDU41" s="213"/>
      <c r="GDV41" s="213"/>
      <c r="GDW41" s="414"/>
      <c r="GDX41" s="414"/>
      <c r="GDY41" s="213"/>
      <c r="GDZ41" s="213"/>
      <c r="GEA41" s="213"/>
      <c r="GEB41" s="213"/>
      <c r="GEC41" s="414"/>
      <c r="GED41" s="414"/>
      <c r="GEE41" s="213"/>
      <c r="GEF41" s="213"/>
      <c r="GEG41" s="213"/>
      <c r="GEH41" s="213"/>
      <c r="GEI41" s="414"/>
      <c r="GEJ41" s="414"/>
      <c r="GEK41" s="213"/>
      <c r="GEL41" s="213"/>
      <c r="GEM41" s="213"/>
      <c r="GEN41" s="213"/>
      <c r="GEO41" s="414"/>
      <c r="GEP41" s="414"/>
      <c r="GEQ41" s="213"/>
      <c r="GER41" s="213"/>
      <c r="GES41" s="213"/>
      <c r="GET41" s="213"/>
      <c r="GEU41" s="414"/>
      <c r="GEV41" s="414"/>
      <c r="GEW41" s="213"/>
      <c r="GEX41" s="213"/>
      <c r="GEY41" s="213"/>
      <c r="GEZ41" s="213"/>
      <c r="GFA41" s="414"/>
      <c r="GFB41" s="414"/>
      <c r="GFC41" s="213"/>
      <c r="GFD41" s="213"/>
      <c r="GFE41" s="213"/>
      <c r="GFF41" s="213"/>
      <c r="GFG41" s="414"/>
      <c r="GFH41" s="414"/>
      <c r="GFI41" s="213"/>
      <c r="GFJ41" s="213"/>
      <c r="GFK41" s="213"/>
      <c r="GFL41" s="213"/>
      <c r="GFM41" s="414"/>
      <c r="GFN41" s="414"/>
      <c r="GFO41" s="213"/>
      <c r="GFP41" s="213"/>
      <c r="GFQ41" s="213"/>
      <c r="GFR41" s="213"/>
      <c r="GFS41" s="414"/>
      <c r="GFT41" s="414"/>
      <c r="GFU41" s="213"/>
      <c r="GFV41" s="213"/>
      <c r="GFW41" s="213"/>
      <c r="GFX41" s="213"/>
      <c r="GFY41" s="414"/>
      <c r="GFZ41" s="414"/>
      <c r="GGA41" s="213"/>
      <c r="GGB41" s="213"/>
      <c r="GGC41" s="213"/>
      <c r="GGD41" s="213"/>
      <c r="GGE41" s="414"/>
      <c r="GGF41" s="414"/>
      <c r="GGG41" s="213"/>
      <c r="GGH41" s="213"/>
      <c r="GGI41" s="213"/>
      <c r="GGJ41" s="213"/>
      <c r="GGK41" s="414"/>
      <c r="GGL41" s="414"/>
      <c r="GGM41" s="213"/>
      <c r="GGN41" s="213"/>
      <c r="GGO41" s="213"/>
      <c r="GGP41" s="213"/>
      <c r="GGQ41" s="414"/>
      <c r="GGR41" s="414"/>
      <c r="GGS41" s="213"/>
      <c r="GGT41" s="213"/>
      <c r="GGU41" s="213"/>
      <c r="GGV41" s="213"/>
      <c r="GGW41" s="414"/>
      <c r="GGX41" s="414"/>
      <c r="GGY41" s="213"/>
      <c r="GGZ41" s="213"/>
      <c r="GHA41" s="213"/>
      <c r="GHB41" s="213"/>
      <c r="GHC41" s="414"/>
      <c r="GHD41" s="414"/>
      <c r="GHE41" s="213"/>
      <c r="GHF41" s="213"/>
      <c r="GHG41" s="213"/>
      <c r="GHH41" s="213"/>
      <c r="GHI41" s="414"/>
      <c r="GHJ41" s="414"/>
      <c r="GHK41" s="213"/>
      <c r="GHL41" s="213"/>
      <c r="GHM41" s="213"/>
      <c r="GHN41" s="213"/>
      <c r="GHO41" s="414"/>
      <c r="GHP41" s="414"/>
      <c r="GHQ41" s="213"/>
      <c r="GHR41" s="213"/>
      <c r="GHS41" s="213"/>
      <c r="GHT41" s="213"/>
      <c r="GHU41" s="414"/>
      <c r="GHV41" s="414"/>
      <c r="GHW41" s="213"/>
      <c r="GHX41" s="213"/>
      <c r="GHY41" s="213"/>
      <c r="GHZ41" s="213"/>
      <c r="GIA41" s="414"/>
      <c r="GIB41" s="414"/>
      <c r="GIC41" s="213"/>
      <c r="GID41" s="213"/>
      <c r="GIE41" s="213"/>
      <c r="GIF41" s="213"/>
      <c r="GIG41" s="414"/>
      <c r="GIH41" s="414"/>
      <c r="GII41" s="213"/>
      <c r="GIJ41" s="213"/>
      <c r="GIK41" s="213"/>
      <c r="GIL41" s="213"/>
      <c r="GIM41" s="414"/>
      <c r="GIN41" s="414"/>
      <c r="GIO41" s="213"/>
      <c r="GIP41" s="213"/>
      <c r="GIQ41" s="213"/>
      <c r="GIR41" s="213"/>
      <c r="GIS41" s="414"/>
      <c r="GIT41" s="414"/>
      <c r="GIU41" s="213"/>
      <c r="GIV41" s="213"/>
      <c r="GIW41" s="213"/>
      <c r="GIX41" s="213"/>
      <c r="GIY41" s="414"/>
      <c r="GIZ41" s="414"/>
      <c r="GJA41" s="213"/>
      <c r="GJB41" s="213"/>
      <c r="GJC41" s="213"/>
      <c r="GJD41" s="213"/>
      <c r="GJE41" s="414"/>
      <c r="GJF41" s="414"/>
      <c r="GJG41" s="213"/>
      <c r="GJH41" s="213"/>
      <c r="GJI41" s="213"/>
      <c r="GJJ41" s="213"/>
      <c r="GJK41" s="414"/>
      <c r="GJL41" s="414"/>
      <c r="GJM41" s="213"/>
      <c r="GJN41" s="213"/>
      <c r="GJO41" s="213"/>
      <c r="GJP41" s="213"/>
      <c r="GJQ41" s="414"/>
      <c r="GJR41" s="414"/>
      <c r="GJS41" s="213"/>
      <c r="GJT41" s="213"/>
      <c r="GJU41" s="213"/>
      <c r="GJV41" s="213"/>
      <c r="GJW41" s="414"/>
      <c r="GJX41" s="414"/>
      <c r="GJY41" s="213"/>
      <c r="GJZ41" s="213"/>
      <c r="GKA41" s="213"/>
      <c r="GKB41" s="213"/>
      <c r="GKC41" s="414"/>
      <c r="GKD41" s="414"/>
      <c r="GKE41" s="213"/>
      <c r="GKF41" s="213"/>
      <c r="GKG41" s="213"/>
      <c r="GKH41" s="213"/>
      <c r="GKI41" s="414"/>
      <c r="GKJ41" s="414"/>
      <c r="GKK41" s="213"/>
      <c r="GKL41" s="213"/>
      <c r="GKM41" s="213"/>
      <c r="GKN41" s="213"/>
      <c r="GKO41" s="414"/>
      <c r="GKP41" s="414"/>
      <c r="GKQ41" s="213"/>
      <c r="GKR41" s="213"/>
      <c r="GKS41" s="213"/>
      <c r="GKT41" s="213"/>
      <c r="GKU41" s="414"/>
      <c r="GKV41" s="414"/>
      <c r="GKW41" s="213"/>
      <c r="GKX41" s="213"/>
      <c r="GKY41" s="213"/>
      <c r="GKZ41" s="213"/>
      <c r="GLA41" s="414"/>
      <c r="GLB41" s="414"/>
      <c r="GLC41" s="213"/>
      <c r="GLD41" s="213"/>
      <c r="GLE41" s="213"/>
      <c r="GLF41" s="213"/>
      <c r="GLG41" s="414"/>
      <c r="GLH41" s="414"/>
      <c r="GLI41" s="213"/>
      <c r="GLJ41" s="213"/>
      <c r="GLK41" s="213"/>
      <c r="GLL41" s="213"/>
      <c r="GLM41" s="414"/>
      <c r="GLN41" s="414"/>
      <c r="GLO41" s="213"/>
      <c r="GLP41" s="213"/>
      <c r="GLQ41" s="213"/>
      <c r="GLR41" s="213"/>
      <c r="GLS41" s="414"/>
      <c r="GLT41" s="414"/>
      <c r="GLU41" s="213"/>
      <c r="GLV41" s="213"/>
      <c r="GLW41" s="213"/>
      <c r="GLX41" s="213"/>
      <c r="GLY41" s="414"/>
      <c r="GLZ41" s="414"/>
      <c r="GMA41" s="213"/>
      <c r="GMB41" s="213"/>
      <c r="GMC41" s="213"/>
      <c r="GMD41" s="213"/>
      <c r="GME41" s="414"/>
      <c r="GMF41" s="414"/>
      <c r="GMG41" s="213"/>
      <c r="GMH41" s="213"/>
      <c r="GMI41" s="213"/>
      <c r="GMJ41" s="213"/>
      <c r="GMK41" s="414"/>
      <c r="GML41" s="414"/>
      <c r="GMM41" s="213"/>
      <c r="GMN41" s="213"/>
      <c r="GMO41" s="213"/>
      <c r="GMP41" s="213"/>
      <c r="GMQ41" s="414"/>
      <c r="GMR41" s="414"/>
      <c r="GMS41" s="213"/>
      <c r="GMT41" s="213"/>
      <c r="GMU41" s="213"/>
      <c r="GMV41" s="213"/>
      <c r="GMW41" s="414"/>
      <c r="GMX41" s="414"/>
      <c r="GMY41" s="213"/>
      <c r="GMZ41" s="213"/>
      <c r="GNA41" s="213"/>
      <c r="GNB41" s="213"/>
      <c r="GNC41" s="414"/>
      <c r="GND41" s="414"/>
      <c r="GNE41" s="213"/>
      <c r="GNF41" s="213"/>
      <c r="GNG41" s="213"/>
      <c r="GNH41" s="213"/>
      <c r="GNI41" s="414"/>
      <c r="GNJ41" s="414"/>
      <c r="GNK41" s="213"/>
      <c r="GNL41" s="213"/>
      <c r="GNM41" s="213"/>
      <c r="GNN41" s="213"/>
      <c r="GNO41" s="414"/>
      <c r="GNP41" s="414"/>
      <c r="GNQ41" s="213"/>
      <c r="GNR41" s="213"/>
      <c r="GNS41" s="213"/>
      <c r="GNT41" s="213"/>
      <c r="GNU41" s="414"/>
      <c r="GNV41" s="414"/>
      <c r="GNW41" s="213"/>
      <c r="GNX41" s="213"/>
      <c r="GNY41" s="213"/>
      <c r="GNZ41" s="213"/>
      <c r="GOA41" s="414"/>
      <c r="GOB41" s="414"/>
      <c r="GOC41" s="213"/>
      <c r="GOD41" s="213"/>
      <c r="GOE41" s="213"/>
      <c r="GOF41" s="213"/>
      <c r="GOG41" s="414"/>
      <c r="GOH41" s="414"/>
      <c r="GOI41" s="213"/>
      <c r="GOJ41" s="213"/>
      <c r="GOK41" s="213"/>
      <c r="GOL41" s="213"/>
      <c r="GOM41" s="414"/>
      <c r="GON41" s="414"/>
      <c r="GOO41" s="213"/>
      <c r="GOP41" s="213"/>
      <c r="GOQ41" s="213"/>
      <c r="GOR41" s="213"/>
      <c r="GOS41" s="414"/>
      <c r="GOT41" s="414"/>
      <c r="GOU41" s="213"/>
      <c r="GOV41" s="213"/>
      <c r="GOW41" s="213"/>
      <c r="GOX41" s="213"/>
      <c r="GOY41" s="414"/>
      <c r="GOZ41" s="414"/>
      <c r="GPA41" s="213"/>
      <c r="GPB41" s="213"/>
      <c r="GPC41" s="213"/>
      <c r="GPD41" s="213"/>
      <c r="GPE41" s="414"/>
      <c r="GPF41" s="414"/>
      <c r="GPG41" s="213"/>
      <c r="GPH41" s="213"/>
      <c r="GPI41" s="213"/>
      <c r="GPJ41" s="213"/>
      <c r="GPK41" s="414"/>
      <c r="GPL41" s="414"/>
      <c r="GPM41" s="213"/>
      <c r="GPN41" s="213"/>
      <c r="GPO41" s="213"/>
      <c r="GPP41" s="213"/>
      <c r="GPQ41" s="414"/>
      <c r="GPR41" s="414"/>
      <c r="GPS41" s="213"/>
      <c r="GPT41" s="213"/>
      <c r="GPU41" s="213"/>
      <c r="GPV41" s="213"/>
      <c r="GPW41" s="414"/>
      <c r="GPX41" s="414"/>
      <c r="GPY41" s="213"/>
      <c r="GPZ41" s="213"/>
      <c r="GQA41" s="213"/>
      <c r="GQB41" s="213"/>
      <c r="GQC41" s="414"/>
      <c r="GQD41" s="414"/>
      <c r="GQE41" s="213"/>
      <c r="GQF41" s="213"/>
      <c r="GQG41" s="213"/>
      <c r="GQH41" s="213"/>
      <c r="GQI41" s="414"/>
      <c r="GQJ41" s="414"/>
      <c r="GQK41" s="213"/>
      <c r="GQL41" s="213"/>
      <c r="GQM41" s="213"/>
      <c r="GQN41" s="213"/>
      <c r="GQO41" s="414"/>
      <c r="GQP41" s="414"/>
      <c r="GQQ41" s="213"/>
      <c r="GQR41" s="213"/>
      <c r="GQS41" s="213"/>
      <c r="GQT41" s="213"/>
      <c r="GQU41" s="414"/>
      <c r="GQV41" s="414"/>
      <c r="GQW41" s="213"/>
      <c r="GQX41" s="213"/>
      <c r="GQY41" s="213"/>
      <c r="GQZ41" s="213"/>
      <c r="GRA41" s="414"/>
      <c r="GRB41" s="414"/>
      <c r="GRC41" s="213"/>
      <c r="GRD41" s="213"/>
      <c r="GRE41" s="213"/>
      <c r="GRF41" s="213"/>
      <c r="GRG41" s="414"/>
      <c r="GRH41" s="414"/>
      <c r="GRI41" s="213"/>
      <c r="GRJ41" s="213"/>
      <c r="GRK41" s="213"/>
      <c r="GRL41" s="213"/>
      <c r="GRM41" s="414"/>
      <c r="GRN41" s="414"/>
      <c r="GRO41" s="213"/>
      <c r="GRP41" s="213"/>
      <c r="GRQ41" s="213"/>
      <c r="GRR41" s="213"/>
      <c r="GRS41" s="414"/>
      <c r="GRT41" s="414"/>
      <c r="GRU41" s="213"/>
      <c r="GRV41" s="213"/>
      <c r="GRW41" s="213"/>
      <c r="GRX41" s="213"/>
      <c r="GRY41" s="414"/>
      <c r="GRZ41" s="414"/>
      <c r="GSA41" s="213"/>
      <c r="GSB41" s="213"/>
      <c r="GSC41" s="213"/>
      <c r="GSD41" s="213"/>
      <c r="GSE41" s="414"/>
      <c r="GSF41" s="414"/>
      <c r="GSG41" s="213"/>
      <c r="GSH41" s="213"/>
      <c r="GSI41" s="213"/>
      <c r="GSJ41" s="213"/>
      <c r="GSK41" s="414"/>
      <c r="GSL41" s="414"/>
      <c r="GSM41" s="213"/>
      <c r="GSN41" s="213"/>
      <c r="GSO41" s="213"/>
      <c r="GSP41" s="213"/>
      <c r="GSQ41" s="414"/>
      <c r="GSR41" s="414"/>
      <c r="GSS41" s="213"/>
      <c r="GST41" s="213"/>
      <c r="GSU41" s="213"/>
      <c r="GSV41" s="213"/>
      <c r="GSW41" s="414"/>
      <c r="GSX41" s="414"/>
      <c r="GSY41" s="213"/>
      <c r="GSZ41" s="213"/>
      <c r="GTA41" s="213"/>
      <c r="GTB41" s="213"/>
      <c r="GTC41" s="414"/>
      <c r="GTD41" s="414"/>
      <c r="GTE41" s="213"/>
      <c r="GTF41" s="213"/>
      <c r="GTG41" s="213"/>
      <c r="GTH41" s="213"/>
      <c r="GTI41" s="414"/>
      <c r="GTJ41" s="414"/>
      <c r="GTK41" s="213"/>
      <c r="GTL41" s="213"/>
      <c r="GTM41" s="213"/>
      <c r="GTN41" s="213"/>
      <c r="GTO41" s="414"/>
      <c r="GTP41" s="414"/>
      <c r="GTQ41" s="213"/>
      <c r="GTR41" s="213"/>
      <c r="GTS41" s="213"/>
      <c r="GTT41" s="213"/>
      <c r="GTU41" s="414"/>
      <c r="GTV41" s="414"/>
      <c r="GTW41" s="213"/>
      <c r="GTX41" s="213"/>
      <c r="GTY41" s="213"/>
      <c r="GTZ41" s="213"/>
      <c r="GUA41" s="414"/>
      <c r="GUB41" s="414"/>
      <c r="GUC41" s="213"/>
      <c r="GUD41" s="213"/>
      <c r="GUE41" s="213"/>
      <c r="GUF41" s="213"/>
      <c r="GUG41" s="414"/>
      <c r="GUH41" s="414"/>
      <c r="GUI41" s="213"/>
      <c r="GUJ41" s="213"/>
      <c r="GUK41" s="213"/>
      <c r="GUL41" s="213"/>
      <c r="GUM41" s="414"/>
      <c r="GUN41" s="414"/>
      <c r="GUO41" s="213"/>
      <c r="GUP41" s="213"/>
      <c r="GUQ41" s="213"/>
      <c r="GUR41" s="213"/>
      <c r="GUS41" s="414"/>
      <c r="GUT41" s="414"/>
      <c r="GUU41" s="213"/>
      <c r="GUV41" s="213"/>
      <c r="GUW41" s="213"/>
      <c r="GUX41" s="213"/>
      <c r="GUY41" s="414"/>
      <c r="GUZ41" s="414"/>
      <c r="GVA41" s="213"/>
      <c r="GVB41" s="213"/>
      <c r="GVC41" s="213"/>
      <c r="GVD41" s="213"/>
      <c r="GVE41" s="414"/>
      <c r="GVF41" s="414"/>
      <c r="GVG41" s="213"/>
      <c r="GVH41" s="213"/>
      <c r="GVI41" s="213"/>
      <c r="GVJ41" s="213"/>
      <c r="GVK41" s="414"/>
      <c r="GVL41" s="414"/>
      <c r="GVM41" s="213"/>
      <c r="GVN41" s="213"/>
      <c r="GVO41" s="213"/>
      <c r="GVP41" s="213"/>
      <c r="GVQ41" s="414"/>
      <c r="GVR41" s="414"/>
      <c r="GVS41" s="213"/>
      <c r="GVT41" s="213"/>
      <c r="GVU41" s="213"/>
      <c r="GVV41" s="213"/>
      <c r="GVW41" s="414"/>
      <c r="GVX41" s="414"/>
      <c r="GVY41" s="213"/>
      <c r="GVZ41" s="213"/>
      <c r="GWA41" s="213"/>
      <c r="GWB41" s="213"/>
      <c r="GWC41" s="414"/>
      <c r="GWD41" s="414"/>
      <c r="GWE41" s="213"/>
      <c r="GWF41" s="213"/>
      <c r="GWG41" s="213"/>
      <c r="GWH41" s="213"/>
      <c r="GWI41" s="414"/>
      <c r="GWJ41" s="414"/>
      <c r="GWK41" s="213"/>
      <c r="GWL41" s="213"/>
      <c r="GWM41" s="213"/>
      <c r="GWN41" s="213"/>
      <c r="GWO41" s="414"/>
      <c r="GWP41" s="414"/>
      <c r="GWQ41" s="213"/>
      <c r="GWR41" s="213"/>
      <c r="GWS41" s="213"/>
      <c r="GWT41" s="213"/>
      <c r="GWU41" s="414"/>
      <c r="GWV41" s="414"/>
      <c r="GWW41" s="213"/>
      <c r="GWX41" s="213"/>
      <c r="GWY41" s="213"/>
      <c r="GWZ41" s="213"/>
      <c r="GXA41" s="414"/>
      <c r="GXB41" s="414"/>
      <c r="GXC41" s="213"/>
      <c r="GXD41" s="213"/>
      <c r="GXE41" s="213"/>
      <c r="GXF41" s="213"/>
      <c r="GXG41" s="414"/>
      <c r="GXH41" s="414"/>
      <c r="GXI41" s="213"/>
      <c r="GXJ41" s="213"/>
      <c r="GXK41" s="213"/>
      <c r="GXL41" s="213"/>
      <c r="GXM41" s="414"/>
      <c r="GXN41" s="414"/>
      <c r="GXO41" s="213"/>
      <c r="GXP41" s="213"/>
      <c r="GXQ41" s="213"/>
      <c r="GXR41" s="213"/>
      <c r="GXS41" s="414"/>
      <c r="GXT41" s="414"/>
      <c r="GXU41" s="213"/>
      <c r="GXV41" s="213"/>
      <c r="GXW41" s="213"/>
      <c r="GXX41" s="213"/>
      <c r="GXY41" s="414"/>
      <c r="GXZ41" s="414"/>
      <c r="GYA41" s="213"/>
      <c r="GYB41" s="213"/>
      <c r="GYC41" s="213"/>
      <c r="GYD41" s="213"/>
      <c r="GYE41" s="414"/>
      <c r="GYF41" s="414"/>
      <c r="GYG41" s="213"/>
      <c r="GYH41" s="213"/>
      <c r="GYI41" s="213"/>
      <c r="GYJ41" s="213"/>
      <c r="GYK41" s="414"/>
      <c r="GYL41" s="414"/>
      <c r="GYM41" s="213"/>
      <c r="GYN41" s="213"/>
      <c r="GYO41" s="213"/>
      <c r="GYP41" s="213"/>
      <c r="GYQ41" s="414"/>
      <c r="GYR41" s="414"/>
      <c r="GYS41" s="213"/>
      <c r="GYT41" s="213"/>
      <c r="GYU41" s="213"/>
      <c r="GYV41" s="213"/>
      <c r="GYW41" s="414"/>
      <c r="GYX41" s="414"/>
      <c r="GYY41" s="213"/>
      <c r="GYZ41" s="213"/>
      <c r="GZA41" s="213"/>
      <c r="GZB41" s="213"/>
      <c r="GZC41" s="414"/>
      <c r="GZD41" s="414"/>
      <c r="GZE41" s="213"/>
      <c r="GZF41" s="213"/>
      <c r="GZG41" s="213"/>
      <c r="GZH41" s="213"/>
      <c r="GZI41" s="414"/>
      <c r="GZJ41" s="414"/>
      <c r="GZK41" s="213"/>
      <c r="GZL41" s="213"/>
      <c r="GZM41" s="213"/>
      <c r="GZN41" s="213"/>
      <c r="GZO41" s="414"/>
      <c r="GZP41" s="414"/>
      <c r="GZQ41" s="213"/>
      <c r="GZR41" s="213"/>
      <c r="GZS41" s="213"/>
      <c r="GZT41" s="213"/>
      <c r="GZU41" s="414"/>
      <c r="GZV41" s="414"/>
      <c r="GZW41" s="213"/>
      <c r="GZX41" s="213"/>
      <c r="GZY41" s="213"/>
      <c r="GZZ41" s="213"/>
      <c r="HAA41" s="414"/>
      <c r="HAB41" s="414"/>
      <c r="HAC41" s="213"/>
      <c r="HAD41" s="213"/>
      <c r="HAE41" s="213"/>
      <c r="HAF41" s="213"/>
      <c r="HAG41" s="414"/>
      <c r="HAH41" s="414"/>
      <c r="HAI41" s="213"/>
      <c r="HAJ41" s="213"/>
      <c r="HAK41" s="213"/>
      <c r="HAL41" s="213"/>
      <c r="HAM41" s="414"/>
      <c r="HAN41" s="414"/>
      <c r="HAO41" s="213"/>
      <c r="HAP41" s="213"/>
      <c r="HAQ41" s="213"/>
      <c r="HAR41" s="213"/>
      <c r="HAS41" s="414"/>
      <c r="HAT41" s="414"/>
      <c r="HAU41" s="213"/>
      <c r="HAV41" s="213"/>
      <c r="HAW41" s="213"/>
      <c r="HAX41" s="213"/>
      <c r="HAY41" s="414"/>
      <c r="HAZ41" s="414"/>
      <c r="HBA41" s="213"/>
      <c r="HBB41" s="213"/>
      <c r="HBC41" s="213"/>
      <c r="HBD41" s="213"/>
      <c r="HBE41" s="414"/>
      <c r="HBF41" s="414"/>
      <c r="HBG41" s="213"/>
      <c r="HBH41" s="213"/>
      <c r="HBI41" s="213"/>
      <c r="HBJ41" s="213"/>
      <c r="HBK41" s="414"/>
      <c r="HBL41" s="414"/>
      <c r="HBM41" s="213"/>
      <c r="HBN41" s="213"/>
      <c r="HBO41" s="213"/>
      <c r="HBP41" s="213"/>
      <c r="HBQ41" s="414"/>
      <c r="HBR41" s="414"/>
      <c r="HBS41" s="213"/>
      <c r="HBT41" s="213"/>
      <c r="HBU41" s="213"/>
      <c r="HBV41" s="213"/>
      <c r="HBW41" s="414"/>
      <c r="HBX41" s="414"/>
      <c r="HBY41" s="213"/>
      <c r="HBZ41" s="213"/>
      <c r="HCA41" s="213"/>
      <c r="HCB41" s="213"/>
      <c r="HCC41" s="414"/>
      <c r="HCD41" s="414"/>
      <c r="HCE41" s="213"/>
      <c r="HCF41" s="213"/>
      <c r="HCG41" s="213"/>
      <c r="HCH41" s="213"/>
      <c r="HCI41" s="414"/>
      <c r="HCJ41" s="414"/>
      <c r="HCK41" s="213"/>
      <c r="HCL41" s="213"/>
      <c r="HCM41" s="213"/>
      <c r="HCN41" s="213"/>
      <c r="HCO41" s="414"/>
      <c r="HCP41" s="414"/>
      <c r="HCQ41" s="213"/>
      <c r="HCR41" s="213"/>
      <c r="HCS41" s="213"/>
      <c r="HCT41" s="213"/>
      <c r="HCU41" s="414"/>
      <c r="HCV41" s="414"/>
      <c r="HCW41" s="213"/>
      <c r="HCX41" s="213"/>
      <c r="HCY41" s="213"/>
      <c r="HCZ41" s="213"/>
      <c r="HDA41" s="414"/>
      <c r="HDB41" s="414"/>
      <c r="HDC41" s="213"/>
      <c r="HDD41" s="213"/>
      <c r="HDE41" s="213"/>
      <c r="HDF41" s="213"/>
      <c r="HDG41" s="414"/>
      <c r="HDH41" s="414"/>
      <c r="HDI41" s="213"/>
      <c r="HDJ41" s="213"/>
      <c r="HDK41" s="213"/>
      <c r="HDL41" s="213"/>
      <c r="HDM41" s="414"/>
      <c r="HDN41" s="414"/>
      <c r="HDO41" s="213"/>
      <c r="HDP41" s="213"/>
      <c r="HDQ41" s="213"/>
      <c r="HDR41" s="213"/>
      <c r="HDS41" s="414"/>
      <c r="HDT41" s="414"/>
      <c r="HDU41" s="213"/>
      <c r="HDV41" s="213"/>
      <c r="HDW41" s="213"/>
      <c r="HDX41" s="213"/>
      <c r="HDY41" s="414"/>
      <c r="HDZ41" s="414"/>
      <c r="HEA41" s="213"/>
      <c r="HEB41" s="213"/>
      <c r="HEC41" s="213"/>
      <c r="HED41" s="213"/>
      <c r="HEE41" s="414"/>
      <c r="HEF41" s="414"/>
      <c r="HEG41" s="213"/>
      <c r="HEH41" s="213"/>
      <c r="HEI41" s="213"/>
      <c r="HEJ41" s="213"/>
      <c r="HEK41" s="414"/>
      <c r="HEL41" s="414"/>
      <c r="HEM41" s="213"/>
      <c r="HEN41" s="213"/>
      <c r="HEO41" s="213"/>
      <c r="HEP41" s="213"/>
      <c r="HEQ41" s="414"/>
      <c r="HER41" s="414"/>
      <c r="HES41" s="213"/>
      <c r="HET41" s="213"/>
      <c r="HEU41" s="213"/>
      <c r="HEV41" s="213"/>
      <c r="HEW41" s="414"/>
      <c r="HEX41" s="414"/>
      <c r="HEY41" s="213"/>
      <c r="HEZ41" s="213"/>
      <c r="HFA41" s="213"/>
      <c r="HFB41" s="213"/>
      <c r="HFC41" s="414"/>
      <c r="HFD41" s="414"/>
      <c r="HFE41" s="213"/>
      <c r="HFF41" s="213"/>
      <c r="HFG41" s="213"/>
      <c r="HFH41" s="213"/>
      <c r="HFI41" s="414"/>
      <c r="HFJ41" s="414"/>
      <c r="HFK41" s="213"/>
      <c r="HFL41" s="213"/>
      <c r="HFM41" s="213"/>
      <c r="HFN41" s="213"/>
      <c r="HFO41" s="414"/>
      <c r="HFP41" s="414"/>
      <c r="HFQ41" s="213"/>
      <c r="HFR41" s="213"/>
      <c r="HFS41" s="213"/>
      <c r="HFT41" s="213"/>
      <c r="HFU41" s="414"/>
      <c r="HFV41" s="414"/>
      <c r="HFW41" s="213"/>
      <c r="HFX41" s="213"/>
      <c r="HFY41" s="213"/>
      <c r="HFZ41" s="213"/>
      <c r="HGA41" s="414"/>
      <c r="HGB41" s="414"/>
      <c r="HGC41" s="213"/>
      <c r="HGD41" s="213"/>
      <c r="HGE41" s="213"/>
      <c r="HGF41" s="213"/>
      <c r="HGG41" s="414"/>
      <c r="HGH41" s="414"/>
      <c r="HGI41" s="213"/>
      <c r="HGJ41" s="213"/>
      <c r="HGK41" s="213"/>
      <c r="HGL41" s="213"/>
      <c r="HGM41" s="414"/>
      <c r="HGN41" s="414"/>
      <c r="HGO41" s="213"/>
      <c r="HGP41" s="213"/>
      <c r="HGQ41" s="213"/>
      <c r="HGR41" s="213"/>
      <c r="HGS41" s="414"/>
      <c r="HGT41" s="414"/>
      <c r="HGU41" s="213"/>
      <c r="HGV41" s="213"/>
      <c r="HGW41" s="213"/>
      <c r="HGX41" s="213"/>
      <c r="HGY41" s="414"/>
      <c r="HGZ41" s="414"/>
      <c r="HHA41" s="213"/>
      <c r="HHB41" s="213"/>
      <c r="HHC41" s="213"/>
      <c r="HHD41" s="213"/>
      <c r="HHE41" s="414"/>
      <c r="HHF41" s="414"/>
      <c r="HHG41" s="213"/>
      <c r="HHH41" s="213"/>
      <c r="HHI41" s="213"/>
      <c r="HHJ41" s="213"/>
      <c r="HHK41" s="414"/>
      <c r="HHL41" s="414"/>
      <c r="HHM41" s="213"/>
      <c r="HHN41" s="213"/>
      <c r="HHO41" s="213"/>
      <c r="HHP41" s="213"/>
      <c r="HHQ41" s="414"/>
      <c r="HHR41" s="414"/>
      <c r="HHS41" s="213"/>
      <c r="HHT41" s="213"/>
      <c r="HHU41" s="213"/>
      <c r="HHV41" s="213"/>
      <c r="HHW41" s="414"/>
      <c r="HHX41" s="414"/>
      <c r="HHY41" s="213"/>
      <c r="HHZ41" s="213"/>
      <c r="HIA41" s="213"/>
      <c r="HIB41" s="213"/>
      <c r="HIC41" s="414"/>
      <c r="HID41" s="414"/>
      <c r="HIE41" s="213"/>
      <c r="HIF41" s="213"/>
      <c r="HIG41" s="213"/>
      <c r="HIH41" s="213"/>
      <c r="HII41" s="414"/>
      <c r="HIJ41" s="414"/>
      <c r="HIK41" s="213"/>
      <c r="HIL41" s="213"/>
      <c r="HIM41" s="213"/>
      <c r="HIN41" s="213"/>
      <c r="HIO41" s="414"/>
      <c r="HIP41" s="414"/>
      <c r="HIQ41" s="213"/>
      <c r="HIR41" s="213"/>
      <c r="HIS41" s="213"/>
      <c r="HIT41" s="213"/>
      <c r="HIU41" s="414"/>
      <c r="HIV41" s="414"/>
      <c r="HIW41" s="213"/>
      <c r="HIX41" s="213"/>
      <c r="HIY41" s="213"/>
      <c r="HIZ41" s="213"/>
      <c r="HJA41" s="414"/>
      <c r="HJB41" s="414"/>
      <c r="HJC41" s="213"/>
      <c r="HJD41" s="213"/>
      <c r="HJE41" s="213"/>
      <c r="HJF41" s="213"/>
      <c r="HJG41" s="414"/>
      <c r="HJH41" s="414"/>
      <c r="HJI41" s="213"/>
      <c r="HJJ41" s="213"/>
      <c r="HJK41" s="213"/>
      <c r="HJL41" s="213"/>
      <c r="HJM41" s="414"/>
      <c r="HJN41" s="414"/>
      <c r="HJO41" s="213"/>
      <c r="HJP41" s="213"/>
      <c r="HJQ41" s="213"/>
      <c r="HJR41" s="213"/>
      <c r="HJS41" s="414"/>
      <c r="HJT41" s="414"/>
      <c r="HJU41" s="213"/>
      <c r="HJV41" s="213"/>
      <c r="HJW41" s="213"/>
      <c r="HJX41" s="213"/>
      <c r="HJY41" s="414"/>
      <c r="HJZ41" s="414"/>
      <c r="HKA41" s="213"/>
      <c r="HKB41" s="213"/>
      <c r="HKC41" s="213"/>
      <c r="HKD41" s="213"/>
      <c r="HKE41" s="414"/>
      <c r="HKF41" s="414"/>
      <c r="HKG41" s="213"/>
      <c r="HKH41" s="213"/>
      <c r="HKI41" s="213"/>
      <c r="HKJ41" s="213"/>
      <c r="HKK41" s="414"/>
      <c r="HKL41" s="414"/>
      <c r="HKM41" s="213"/>
      <c r="HKN41" s="213"/>
      <c r="HKO41" s="213"/>
      <c r="HKP41" s="213"/>
      <c r="HKQ41" s="414"/>
      <c r="HKR41" s="414"/>
      <c r="HKS41" s="213"/>
      <c r="HKT41" s="213"/>
      <c r="HKU41" s="213"/>
      <c r="HKV41" s="213"/>
      <c r="HKW41" s="414"/>
      <c r="HKX41" s="414"/>
      <c r="HKY41" s="213"/>
      <c r="HKZ41" s="213"/>
      <c r="HLA41" s="213"/>
      <c r="HLB41" s="213"/>
      <c r="HLC41" s="414"/>
      <c r="HLD41" s="414"/>
      <c r="HLE41" s="213"/>
      <c r="HLF41" s="213"/>
      <c r="HLG41" s="213"/>
      <c r="HLH41" s="213"/>
      <c r="HLI41" s="414"/>
      <c r="HLJ41" s="414"/>
      <c r="HLK41" s="213"/>
      <c r="HLL41" s="213"/>
      <c r="HLM41" s="213"/>
      <c r="HLN41" s="213"/>
      <c r="HLO41" s="414"/>
      <c r="HLP41" s="414"/>
      <c r="HLQ41" s="213"/>
      <c r="HLR41" s="213"/>
      <c r="HLS41" s="213"/>
      <c r="HLT41" s="213"/>
      <c r="HLU41" s="414"/>
      <c r="HLV41" s="414"/>
      <c r="HLW41" s="213"/>
      <c r="HLX41" s="213"/>
      <c r="HLY41" s="213"/>
      <c r="HLZ41" s="213"/>
      <c r="HMA41" s="414"/>
      <c r="HMB41" s="414"/>
      <c r="HMC41" s="213"/>
      <c r="HMD41" s="213"/>
      <c r="HME41" s="213"/>
      <c r="HMF41" s="213"/>
      <c r="HMG41" s="414"/>
      <c r="HMH41" s="414"/>
      <c r="HMI41" s="213"/>
      <c r="HMJ41" s="213"/>
      <c r="HMK41" s="213"/>
      <c r="HML41" s="213"/>
      <c r="HMM41" s="414"/>
      <c r="HMN41" s="414"/>
      <c r="HMO41" s="213"/>
      <c r="HMP41" s="213"/>
      <c r="HMQ41" s="213"/>
      <c r="HMR41" s="213"/>
      <c r="HMS41" s="414"/>
      <c r="HMT41" s="414"/>
      <c r="HMU41" s="213"/>
      <c r="HMV41" s="213"/>
      <c r="HMW41" s="213"/>
      <c r="HMX41" s="213"/>
      <c r="HMY41" s="414"/>
      <c r="HMZ41" s="414"/>
      <c r="HNA41" s="213"/>
      <c r="HNB41" s="213"/>
      <c r="HNC41" s="213"/>
      <c r="HND41" s="213"/>
      <c r="HNE41" s="414"/>
      <c r="HNF41" s="414"/>
      <c r="HNG41" s="213"/>
      <c r="HNH41" s="213"/>
      <c r="HNI41" s="213"/>
      <c r="HNJ41" s="213"/>
      <c r="HNK41" s="414"/>
      <c r="HNL41" s="414"/>
      <c r="HNM41" s="213"/>
      <c r="HNN41" s="213"/>
      <c r="HNO41" s="213"/>
      <c r="HNP41" s="213"/>
      <c r="HNQ41" s="414"/>
      <c r="HNR41" s="414"/>
      <c r="HNS41" s="213"/>
      <c r="HNT41" s="213"/>
      <c r="HNU41" s="213"/>
      <c r="HNV41" s="213"/>
      <c r="HNW41" s="414"/>
      <c r="HNX41" s="414"/>
      <c r="HNY41" s="213"/>
      <c r="HNZ41" s="213"/>
      <c r="HOA41" s="213"/>
      <c r="HOB41" s="213"/>
      <c r="HOC41" s="414"/>
      <c r="HOD41" s="414"/>
      <c r="HOE41" s="213"/>
      <c r="HOF41" s="213"/>
      <c r="HOG41" s="213"/>
      <c r="HOH41" s="213"/>
      <c r="HOI41" s="414"/>
      <c r="HOJ41" s="414"/>
      <c r="HOK41" s="213"/>
      <c r="HOL41" s="213"/>
      <c r="HOM41" s="213"/>
      <c r="HON41" s="213"/>
      <c r="HOO41" s="414"/>
      <c r="HOP41" s="414"/>
      <c r="HOQ41" s="213"/>
      <c r="HOR41" s="213"/>
      <c r="HOS41" s="213"/>
      <c r="HOT41" s="213"/>
      <c r="HOU41" s="414"/>
      <c r="HOV41" s="414"/>
      <c r="HOW41" s="213"/>
      <c r="HOX41" s="213"/>
      <c r="HOY41" s="213"/>
      <c r="HOZ41" s="213"/>
      <c r="HPA41" s="414"/>
      <c r="HPB41" s="414"/>
      <c r="HPC41" s="213"/>
      <c r="HPD41" s="213"/>
      <c r="HPE41" s="213"/>
      <c r="HPF41" s="213"/>
      <c r="HPG41" s="414"/>
      <c r="HPH41" s="414"/>
      <c r="HPI41" s="213"/>
      <c r="HPJ41" s="213"/>
      <c r="HPK41" s="213"/>
      <c r="HPL41" s="213"/>
      <c r="HPM41" s="414"/>
      <c r="HPN41" s="414"/>
      <c r="HPO41" s="213"/>
      <c r="HPP41" s="213"/>
      <c r="HPQ41" s="213"/>
      <c r="HPR41" s="213"/>
      <c r="HPS41" s="414"/>
      <c r="HPT41" s="414"/>
      <c r="HPU41" s="213"/>
      <c r="HPV41" s="213"/>
      <c r="HPW41" s="213"/>
      <c r="HPX41" s="213"/>
      <c r="HPY41" s="414"/>
      <c r="HPZ41" s="414"/>
      <c r="HQA41" s="213"/>
      <c r="HQB41" s="213"/>
      <c r="HQC41" s="213"/>
      <c r="HQD41" s="213"/>
      <c r="HQE41" s="414"/>
      <c r="HQF41" s="414"/>
      <c r="HQG41" s="213"/>
      <c r="HQH41" s="213"/>
      <c r="HQI41" s="213"/>
      <c r="HQJ41" s="213"/>
      <c r="HQK41" s="414"/>
      <c r="HQL41" s="414"/>
      <c r="HQM41" s="213"/>
      <c r="HQN41" s="213"/>
      <c r="HQO41" s="213"/>
      <c r="HQP41" s="213"/>
      <c r="HQQ41" s="414"/>
      <c r="HQR41" s="414"/>
      <c r="HQS41" s="213"/>
      <c r="HQT41" s="213"/>
      <c r="HQU41" s="213"/>
      <c r="HQV41" s="213"/>
      <c r="HQW41" s="414"/>
      <c r="HQX41" s="414"/>
      <c r="HQY41" s="213"/>
      <c r="HQZ41" s="213"/>
      <c r="HRA41" s="213"/>
      <c r="HRB41" s="213"/>
      <c r="HRC41" s="414"/>
      <c r="HRD41" s="414"/>
      <c r="HRE41" s="213"/>
      <c r="HRF41" s="213"/>
      <c r="HRG41" s="213"/>
      <c r="HRH41" s="213"/>
      <c r="HRI41" s="414"/>
      <c r="HRJ41" s="414"/>
      <c r="HRK41" s="213"/>
      <c r="HRL41" s="213"/>
      <c r="HRM41" s="213"/>
      <c r="HRN41" s="213"/>
      <c r="HRO41" s="414"/>
      <c r="HRP41" s="414"/>
      <c r="HRQ41" s="213"/>
      <c r="HRR41" s="213"/>
      <c r="HRS41" s="213"/>
      <c r="HRT41" s="213"/>
      <c r="HRU41" s="414"/>
      <c r="HRV41" s="414"/>
      <c r="HRW41" s="213"/>
      <c r="HRX41" s="213"/>
      <c r="HRY41" s="213"/>
      <c r="HRZ41" s="213"/>
      <c r="HSA41" s="414"/>
      <c r="HSB41" s="414"/>
      <c r="HSC41" s="213"/>
      <c r="HSD41" s="213"/>
      <c r="HSE41" s="213"/>
      <c r="HSF41" s="213"/>
      <c r="HSG41" s="414"/>
      <c r="HSH41" s="414"/>
      <c r="HSI41" s="213"/>
      <c r="HSJ41" s="213"/>
      <c r="HSK41" s="213"/>
      <c r="HSL41" s="213"/>
      <c r="HSM41" s="414"/>
      <c r="HSN41" s="414"/>
      <c r="HSO41" s="213"/>
      <c r="HSP41" s="213"/>
      <c r="HSQ41" s="213"/>
      <c r="HSR41" s="213"/>
      <c r="HSS41" s="414"/>
      <c r="HST41" s="414"/>
      <c r="HSU41" s="213"/>
      <c r="HSV41" s="213"/>
      <c r="HSW41" s="213"/>
      <c r="HSX41" s="213"/>
      <c r="HSY41" s="414"/>
      <c r="HSZ41" s="414"/>
      <c r="HTA41" s="213"/>
      <c r="HTB41" s="213"/>
      <c r="HTC41" s="213"/>
      <c r="HTD41" s="213"/>
      <c r="HTE41" s="414"/>
      <c r="HTF41" s="414"/>
      <c r="HTG41" s="213"/>
      <c r="HTH41" s="213"/>
      <c r="HTI41" s="213"/>
      <c r="HTJ41" s="213"/>
      <c r="HTK41" s="414"/>
      <c r="HTL41" s="414"/>
      <c r="HTM41" s="213"/>
      <c r="HTN41" s="213"/>
      <c r="HTO41" s="213"/>
      <c r="HTP41" s="213"/>
      <c r="HTQ41" s="414"/>
      <c r="HTR41" s="414"/>
      <c r="HTS41" s="213"/>
      <c r="HTT41" s="213"/>
      <c r="HTU41" s="213"/>
      <c r="HTV41" s="213"/>
      <c r="HTW41" s="414"/>
      <c r="HTX41" s="414"/>
      <c r="HTY41" s="213"/>
      <c r="HTZ41" s="213"/>
      <c r="HUA41" s="213"/>
      <c r="HUB41" s="213"/>
      <c r="HUC41" s="414"/>
      <c r="HUD41" s="414"/>
      <c r="HUE41" s="213"/>
      <c r="HUF41" s="213"/>
      <c r="HUG41" s="213"/>
      <c r="HUH41" s="213"/>
      <c r="HUI41" s="414"/>
      <c r="HUJ41" s="414"/>
      <c r="HUK41" s="213"/>
      <c r="HUL41" s="213"/>
      <c r="HUM41" s="213"/>
      <c r="HUN41" s="213"/>
      <c r="HUO41" s="414"/>
      <c r="HUP41" s="414"/>
      <c r="HUQ41" s="213"/>
      <c r="HUR41" s="213"/>
      <c r="HUS41" s="213"/>
      <c r="HUT41" s="213"/>
      <c r="HUU41" s="414"/>
      <c r="HUV41" s="414"/>
      <c r="HUW41" s="213"/>
      <c r="HUX41" s="213"/>
      <c r="HUY41" s="213"/>
      <c r="HUZ41" s="213"/>
      <c r="HVA41" s="414"/>
      <c r="HVB41" s="414"/>
      <c r="HVC41" s="213"/>
      <c r="HVD41" s="213"/>
      <c r="HVE41" s="213"/>
      <c r="HVF41" s="213"/>
      <c r="HVG41" s="414"/>
      <c r="HVH41" s="414"/>
      <c r="HVI41" s="213"/>
      <c r="HVJ41" s="213"/>
      <c r="HVK41" s="213"/>
      <c r="HVL41" s="213"/>
      <c r="HVM41" s="414"/>
      <c r="HVN41" s="414"/>
      <c r="HVO41" s="213"/>
      <c r="HVP41" s="213"/>
      <c r="HVQ41" s="213"/>
      <c r="HVR41" s="213"/>
      <c r="HVS41" s="414"/>
      <c r="HVT41" s="414"/>
      <c r="HVU41" s="213"/>
      <c r="HVV41" s="213"/>
      <c r="HVW41" s="213"/>
      <c r="HVX41" s="213"/>
      <c r="HVY41" s="414"/>
      <c r="HVZ41" s="414"/>
      <c r="HWA41" s="213"/>
      <c r="HWB41" s="213"/>
      <c r="HWC41" s="213"/>
      <c r="HWD41" s="213"/>
      <c r="HWE41" s="414"/>
      <c r="HWF41" s="414"/>
      <c r="HWG41" s="213"/>
      <c r="HWH41" s="213"/>
      <c r="HWI41" s="213"/>
      <c r="HWJ41" s="213"/>
      <c r="HWK41" s="414"/>
      <c r="HWL41" s="414"/>
      <c r="HWM41" s="213"/>
      <c r="HWN41" s="213"/>
      <c r="HWO41" s="213"/>
      <c r="HWP41" s="213"/>
      <c r="HWQ41" s="414"/>
      <c r="HWR41" s="414"/>
      <c r="HWS41" s="213"/>
      <c r="HWT41" s="213"/>
      <c r="HWU41" s="213"/>
      <c r="HWV41" s="213"/>
      <c r="HWW41" s="414"/>
      <c r="HWX41" s="414"/>
      <c r="HWY41" s="213"/>
      <c r="HWZ41" s="213"/>
      <c r="HXA41" s="213"/>
      <c r="HXB41" s="213"/>
      <c r="HXC41" s="414"/>
      <c r="HXD41" s="414"/>
      <c r="HXE41" s="213"/>
      <c r="HXF41" s="213"/>
      <c r="HXG41" s="213"/>
      <c r="HXH41" s="213"/>
      <c r="HXI41" s="414"/>
      <c r="HXJ41" s="414"/>
      <c r="HXK41" s="213"/>
      <c r="HXL41" s="213"/>
      <c r="HXM41" s="213"/>
      <c r="HXN41" s="213"/>
      <c r="HXO41" s="414"/>
      <c r="HXP41" s="414"/>
      <c r="HXQ41" s="213"/>
      <c r="HXR41" s="213"/>
      <c r="HXS41" s="213"/>
      <c r="HXT41" s="213"/>
      <c r="HXU41" s="414"/>
      <c r="HXV41" s="414"/>
      <c r="HXW41" s="213"/>
      <c r="HXX41" s="213"/>
      <c r="HXY41" s="213"/>
      <c r="HXZ41" s="213"/>
      <c r="HYA41" s="414"/>
      <c r="HYB41" s="414"/>
      <c r="HYC41" s="213"/>
      <c r="HYD41" s="213"/>
      <c r="HYE41" s="213"/>
      <c r="HYF41" s="213"/>
      <c r="HYG41" s="414"/>
      <c r="HYH41" s="414"/>
      <c r="HYI41" s="213"/>
      <c r="HYJ41" s="213"/>
      <c r="HYK41" s="213"/>
      <c r="HYL41" s="213"/>
      <c r="HYM41" s="414"/>
      <c r="HYN41" s="414"/>
      <c r="HYO41" s="213"/>
      <c r="HYP41" s="213"/>
      <c r="HYQ41" s="213"/>
      <c r="HYR41" s="213"/>
      <c r="HYS41" s="414"/>
      <c r="HYT41" s="414"/>
      <c r="HYU41" s="213"/>
      <c r="HYV41" s="213"/>
      <c r="HYW41" s="213"/>
      <c r="HYX41" s="213"/>
      <c r="HYY41" s="414"/>
      <c r="HYZ41" s="414"/>
      <c r="HZA41" s="213"/>
      <c r="HZB41" s="213"/>
      <c r="HZC41" s="213"/>
      <c r="HZD41" s="213"/>
      <c r="HZE41" s="414"/>
      <c r="HZF41" s="414"/>
      <c r="HZG41" s="213"/>
      <c r="HZH41" s="213"/>
      <c r="HZI41" s="213"/>
      <c r="HZJ41" s="213"/>
      <c r="HZK41" s="414"/>
      <c r="HZL41" s="414"/>
      <c r="HZM41" s="213"/>
      <c r="HZN41" s="213"/>
      <c r="HZO41" s="213"/>
      <c r="HZP41" s="213"/>
      <c r="HZQ41" s="414"/>
      <c r="HZR41" s="414"/>
      <c r="HZS41" s="213"/>
      <c r="HZT41" s="213"/>
      <c r="HZU41" s="213"/>
      <c r="HZV41" s="213"/>
      <c r="HZW41" s="414"/>
      <c r="HZX41" s="414"/>
      <c r="HZY41" s="213"/>
      <c r="HZZ41" s="213"/>
      <c r="IAA41" s="213"/>
      <c r="IAB41" s="213"/>
      <c r="IAC41" s="414"/>
      <c r="IAD41" s="414"/>
      <c r="IAE41" s="213"/>
      <c r="IAF41" s="213"/>
      <c r="IAG41" s="213"/>
      <c r="IAH41" s="213"/>
      <c r="IAI41" s="414"/>
      <c r="IAJ41" s="414"/>
      <c r="IAK41" s="213"/>
      <c r="IAL41" s="213"/>
      <c r="IAM41" s="213"/>
      <c r="IAN41" s="213"/>
      <c r="IAO41" s="414"/>
      <c r="IAP41" s="414"/>
      <c r="IAQ41" s="213"/>
      <c r="IAR41" s="213"/>
      <c r="IAS41" s="213"/>
      <c r="IAT41" s="213"/>
      <c r="IAU41" s="414"/>
      <c r="IAV41" s="414"/>
      <c r="IAW41" s="213"/>
      <c r="IAX41" s="213"/>
      <c r="IAY41" s="213"/>
      <c r="IAZ41" s="213"/>
      <c r="IBA41" s="414"/>
      <c r="IBB41" s="414"/>
      <c r="IBC41" s="213"/>
      <c r="IBD41" s="213"/>
      <c r="IBE41" s="213"/>
      <c r="IBF41" s="213"/>
      <c r="IBG41" s="414"/>
      <c r="IBH41" s="414"/>
      <c r="IBI41" s="213"/>
      <c r="IBJ41" s="213"/>
      <c r="IBK41" s="213"/>
      <c r="IBL41" s="213"/>
      <c r="IBM41" s="414"/>
      <c r="IBN41" s="414"/>
      <c r="IBO41" s="213"/>
      <c r="IBP41" s="213"/>
      <c r="IBQ41" s="213"/>
      <c r="IBR41" s="213"/>
      <c r="IBS41" s="414"/>
      <c r="IBT41" s="414"/>
      <c r="IBU41" s="213"/>
      <c r="IBV41" s="213"/>
      <c r="IBW41" s="213"/>
      <c r="IBX41" s="213"/>
      <c r="IBY41" s="414"/>
      <c r="IBZ41" s="414"/>
      <c r="ICA41" s="213"/>
      <c r="ICB41" s="213"/>
      <c r="ICC41" s="213"/>
      <c r="ICD41" s="213"/>
      <c r="ICE41" s="414"/>
      <c r="ICF41" s="414"/>
      <c r="ICG41" s="213"/>
      <c r="ICH41" s="213"/>
      <c r="ICI41" s="213"/>
      <c r="ICJ41" s="213"/>
      <c r="ICK41" s="414"/>
      <c r="ICL41" s="414"/>
      <c r="ICM41" s="213"/>
      <c r="ICN41" s="213"/>
      <c r="ICO41" s="213"/>
      <c r="ICP41" s="213"/>
      <c r="ICQ41" s="414"/>
      <c r="ICR41" s="414"/>
      <c r="ICS41" s="213"/>
      <c r="ICT41" s="213"/>
      <c r="ICU41" s="213"/>
      <c r="ICV41" s="213"/>
      <c r="ICW41" s="414"/>
      <c r="ICX41" s="414"/>
      <c r="ICY41" s="213"/>
      <c r="ICZ41" s="213"/>
      <c r="IDA41" s="213"/>
      <c r="IDB41" s="213"/>
      <c r="IDC41" s="414"/>
      <c r="IDD41" s="414"/>
      <c r="IDE41" s="213"/>
      <c r="IDF41" s="213"/>
      <c r="IDG41" s="213"/>
      <c r="IDH41" s="213"/>
      <c r="IDI41" s="414"/>
      <c r="IDJ41" s="414"/>
      <c r="IDK41" s="213"/>
      <c r="IDL41" s="213"/>
      <c r="IDM41" s="213"/>
      <c r="IDN41" s="213"/>
      <c r="IDO41" s="414"/>
      <c r="IDP41" s="414"/>
      <c r="IDQ41" s="213"/>
      <c r="IDR41" s="213"/>
      <c r="IDS41" s="213"/>
      <c r="IDT41" s="213"/>
      <c r="IDU41" s="414"/>
      <c r="IDV41" s="414"/>
      <c r="IDW41" s="213"/>
      <c r="IDX41" s="213"/>
      <c r="IDY41" s="213"/>
      <c r="IDZ41" s="213"/>
      <c r="IEA41" s="414"/>
      <c r="IEB41" s="414"/>
      <c r="IEC41" s="213"/>
      <c r="IED41" s="213"/>
      <c r="IEE41" s="213"/>
      <c r="IEF41" s="213"/>
      <c r="IEG41" s="414"/>
      <c r="IEH41" s="414"/>
      <c r="IEI41" s="213"/>
      <c r="IEJ41" s="213"/>
      <c r="IEK41" s="213"/>
      <c r="IEL41" s="213"/>
      <c r="IEM41" s="414"/>
      <c r="IEN41" s="414"/>
      <c r="IEO41" s="213"/>
      <c r="IEP41" s="213"/>
      <c r="IEQ41" s="213"/>
      <c r="IER41" s="213"/>
      <c r="IES41" s="414"/>
      <c r="IET41" s="414"/>
      <c r="IEU41" s="213"/>
      <c r="IEV41" s="213"/>
      <c r="IEW41" s="213"/>
      <c r="IEX41" s="213"/>
      <c r="IEY41" s="414"/>
      <c r="IEZ41" s="414"/>
      <c r="IFA41" s="213"/>
      <c r="IFB41" s="213"/>
      <c r="IFC41" s="213"/>
      <c r="IFD41" s="213"/>
      <c r="IFE41" s="414"/>
      <c r="IFF41" s="414"/>
      <c r="IFG41" s="213"/>
      <c r="IFH41" s="213"/>
      <c r="IFI41" s="213"/>
      <c r="IFJ41" s="213"/>
      <c r="IFK41" s="414"/>
      <c r="IFL41" s="414"/>
      <c r="IFM41" s="213"/>
      <c r="IFN41" s="213"/>
      <c r="IFO41" s="213"/>
      <c r="IFP41" s="213"/>
      <c r="IFQ41" s="414"/>
      <c r="IFR41" s="414"/>
      <c r="IFS41" s="213"/>
      <c r="IFT41" s="213"/>
      <c r="IFU41" s="213"/>
      <c r="IFV41" s="213"/>
      <c r="IFW41" s="414"/>
      <c r="IFX41" s="414"/>
      <c r="IFY41" s="213"/>
      <c r="IFZ41" s="213"/>
      <c r="IGA41" s="213"/>
      <c r="IGB41" s="213"/>
      <c r="IGC41" s="414"/>
      <c r="IGD41" s="414"/>
      <c r="IGE41" s="213"/>
      <c r="IGF41" s="213"/>
      <c r="IGG41" s="213"/>
      <c r="IGH41" s="213"/>
      <c r="IGI41" s="414"/>
      <c r="IGJ41" s="414"/>
      <c r="IGK41" s="213"/>
      <c r="IGL41" s="213"/>
      <c r="IGM41" s="213"/>
      <c r="IGN41" s="213"/>
      <c r="IGO41" s="414"/>
      <c r="IGP41" s="414"/>
      <c r="IGQ41" s="213"/>
      <c r="IGR41" s="213"/>
      <c r="IGS41" s="213"/>
      <c r="IGT41" s="213"/>
      <c r="IGU41" s="414"/>
      <c r="IGV41" s="414"/>
      <c r="IGW41" s="213"/>
      <c r="IGX41" s="213"/>
      <c r="IGY41" s="213"/>
      <c r="IGZ41" s="213"/>
      <c r="IHA41" s="414"/>
      <c r="IHB41" s="414"/>
      <c r="IHC41" s="213"/>
      <c r="IHD41" s="213"/>
      <c r="IHE41" s="213"/>
      <c r="IHF41" s="213"/>
      <c r="IHG41" s="414"/>
      <c r="IHH41" s="414"/>
      <c r="IHI41" s="213"/>
      <c r="IHJ41" s="213"/>
      <c r="IHK41" s="213"/>
      <c r="IHL41" s="213"/>
      <c r="IHM41" s="414"/>
      <c r="IHN41" s="414"/>
      <c r="IHO41" s="213"/>
      <c r="IHP41" s="213"/>
      <c r="IHQ41" s="213"/>
      <c r="IHR41" s="213"/>
      <c r="IHS41" s="414"/>
      <c r="IHT41" s="414"/>
      <c r="IHU41" s="213"/>
      <c r="IHV41" s="213"/>
      <c r="IHW41" s="213"/>
      <c r="IHX41" s="213"/>
      <c r="IHY41" s="414"/>
      <c r="IHZ41" s="414"/>
      <c r="IIA41" s="213"/>
      <c r="IIB41" s="213"/>
      <c r="IIC41" s="213"/>
      <c r="IID41" s="213"/>
      <c r="IIE41" s="414"/>
      <c r="IIF41" s="414"/>
      <c r="IIG41" s="213"/>
      <c r="IIH41" s="213"/>
      <c r="III41" s="213"/>
      <c r="IIJ41" s="213"/>
      <c r="IIK41" s="414"/>
      <c r="IIL41" s="414"/>
      <c r="IIM41" s="213"/>
      <c r="IIN41" s="213"/>
      <c r="IIO41" s="213"/>
      <c r="IIP41" s="213"/>
      <c r="IIQ41" s="414"/>
      <c r="IIR41" s="414"/>
      <c r="IIS41" s="213"/>
      <c r="IIT41" s="213"/>
      <c r="IIU41" s="213"/>
      <c r="IIV41" s="213"/>
      <c r="IIW41" s="414"/>
      <c r="IIX41" s="414"/>
      <c r="IIY41" s="213"/>
      <c r="IIZ41" s="213"/>
      <c r="IJA41" s="213"/>
      <c r="IJB41" s="213"/>
      <c r="IJC41" s="414"/>
      <c r="IJD41" s="414"/>
      <c r="IJE41" s="213"/>
      <c r="IJF41" s="213"/>
      <c r="IJG41" s="213"/>
      <c r="IJH41" s="213"/>
      <c r="IJI41" s="414"/>
      <c r="IJJ41" s="414"/>
      <c r="IJK41" s="213"/>
      <c r="IJL41" s="213"/>
      <c r="IJM41" s="213"/>
      <c r="IJN41" s="213"/>
      <c r="IJO41" s="414"/>
      <c r="IJP41" s="414"/>
      <c r="IJQ41" s="213"/>
      <c r="IJR41" s="213"/>
      <c r="IJS41" s="213"/>
      <c r="IJT41" s="213"/>
      <c r="IJU41" s="414"/>
      <c r="IJV41" s="414"/>
      <c r="IJW41" s="213"/>
      <c r="IJX41" s="213"/>
      <c r="IJY41" s="213"/>
      <c r="IJZ41" s="213"/>
      <c r="IKA41" s="414"/>
      <c r="IKB41" s="414"/>
      <c r="IKC41" s="213"/>
      <c r="IKD41" s="213"/>
      <c r="IKE41" s="213"/>
      <c r="IKF41" s="213"/>
      <c r="IKG41" s="414"/>
      <c r="IKH41" s="414"/>
      <c r="IKI41" s="213"/>
      <c r="IKJ41" s="213"/>
      <c r="IKK41" s="213"/>
      <c r="IKL41" s="213"/>
      <c r="IKM41" s="414"/>
      <c r="IKN41" s="414"/>
      <c r="IKO41" s="213"/>
      <c r="IKP41" s="213"/>
      <c r="IKQ41" s="213"/>
      <c r="IKR41" s="213"/>
      <c r="IKS41" s="414"/>
      <c r="IKT41" s="414"/>
      <c r="IKU41" s="213"/>
      <c r="IKV41" s="213"/>
      <c r="IKW41" s="213"/>
      <c r="IKX41" s="213"/>
      <c r="IKY41" s="414"/>
      <c r="IKZ41" s="414"/>
      <c r="ILA41" s="213"/>
      <c r="ILB41" s="213"/>
      <c r="ILC41" s="213"/>
      <c r="ILD41" s="213"/>
      <c r="ILE41" s="414"/>
      <c r="ILF41" s="414"/>
      <c r="ILG41" s="213"/>
      <c r="ILH41" s="213"/>
      <c r="ILI41" s="213"/>
      <c r="ILJ41" s="213"/>
      <c r="ILK41" s="414"/>
      <c r="ILL41" s="414"/>
      <c r="ILM41" s="213"/>
      <c r="ILN41" s="213"/>
      <c r="ILO41" s="213"/>
      <c r="ILP41" s="213"/>
      <c r="ILQ41" s="414"/>
      <c r="ILR41" s="414"/>
      <c r="ILS41" s="213"/>
      <c r="ILT41" s="213"/>
      <c r="ILU41" s="213"/>
      <c r="ILV41" s="213"/>
      <c r="ILW41" s="414"/>
      <c r="ILX41" s="414"/>
      <c r="ILY41" s="213"/>
      <c r="ILZ41" s="213"/>
      <c r="IMA41" s="213"/>
      <c r="IMB41" s="213"/>
      <c r="IMC41" s="414"/>
      <c r="IMD41" s="414"/>
      <c r="IME41" s="213"/>
      <c r="IMF41" s="213"/>
      <c r="IMG41" s="213"/>
      <c r="IMH41" s="213"/>
      <c r="IMI41" s="414"/>
      <c r="IMJ41" s="414"/>
      <c r="IMK41" s="213"/>
      <c r="IML41" s="213"/>
      <c r="IMM41" s="213"/>
      <c r="IMN41" s="213"/>
      <c r="IMO41" s="414"/>
      <c r="IMP41" s="414"/>
      <c r="IMQ41" s="213"/>
      <c r="IMR41" s="213"/>
      <c r="IMS41" s="213"/>
      <c r="IMT41" s="213"/>
      <c r="IMU41" s="414"/>
      <c r="IMV41" s="414"/>
      <c r="IMW41" s="213"/>
      <c r="IMX41" s="213"/>
      <c r="IMY41" s="213"/>
      <c r="IMZ41" s="213"/>
      <c r="INA41" s="414"/>
      <c r="INB41" s="414"/>
      <c r="INC41" s="213"/>
      <c r="IND41" s="213"/>
      <c r="INE41" s="213"/>
      <c r="INF41" s="213"/>
      <c r="ING41" s="414"/>
      <c r="INH41" s="414"/>
      <c r="INI41" s="213"/>
      <c r="INJ41" s="213"/>
      <c r="INK41" s="213"/>
      <c r="INL41" s="213"/>
      <c r="INM41" s="414"/>
      <c r="INN41" s="414"/>
      <c r="INO41" s="213"/>
      <c r="INP41" s="213"/>
      <c r="INQ41" s="213"/>
      <c r="INR41" s="213"/>
      <c r="INS41" s="414"/>
      <c r="INT41" s="414"/>
      <c r="INU41" s="213"/>
      <c r="INV41" s="213"/>
      <c r="INW41" s="213"/>
      <c r="INX41" s="213"/>
      <c r="INY41" s="414"/>
      <c r="INZ41" s="414"/>
      <c r="IOA41" s="213"/>
      <c r="IOB41" s="213"/>
      <c r="IOC41" s="213"/>
      <c r="IOD41" s="213"/>
      <c r="IOE41" s="414"/>
      <c r="IOF41" s="414"/>
      <c r="IOG41" s="213"/>
      <c r="IOH41" s="213"/>
      <c r="IOI41" s="213"/>
      <c r="IOJ41" s="213"/>
      <c r="IOK41" s="414"/>
      <c r="IOL41" s="414"/>
      <c r="IOM41" s="213"/>
      <c r="ION41" s="213"/>
      <c r="IOO41" s="213"/>
      <c r="IOP41" s="213"/>
      <c r="IOQ41" s="414"/>
      <c r="IOR41" s="414"/>
      <c r="IOS41" s="213"/>
      <c r="IOT41" s="213"/>
      <c r="IOU41" s="213"/>
      <c r="IOV41" s="213"/>
      <c r="IOW41" s="414"/>
      <c r="IOX41" s="414"/>
      <c r="IOY41" s="213"/>
      <c r="IOZ41" s="213"/>
      <c r="IPA41" s="213"/>
      <c r="IPB41" s="213"/>
      <c r="IPC41" s="414"/>
      <c r="IPD41" s="414"/>
      <c r="IPE41" s="213"/>
      <c r="IPF41" s="213"/>
      <c r="IPG41" s="213"/>
      <c r="IPH41" s="213"/>
      <c r="IPI41" s="414"/>
      <c r="IPJ41" s="414"/>
      <c r="IPK41" s="213"/>
      <c r="IPL41" s="213"/>
      <c r="IPM41" s="213"/>
      <c r="IPN41" s="213"/>
      <c r="IPO41" s="414"/>
      <c r="IPP41" s="414"/>
      <c r="IPQ41" s="213"/>
      <c r="IPR41" s="213"/>
      <c r="IPS41" s="213"/>
      <c r="IPT41" s="213"/>
      <c r="IPU41" s="414"/>
      <c r="IPV41" s="414"/>
      <c r="IPW41" s="213"/>
      <c r="IPX41" s="213"/>
      <c r="IPY41" s="213"/>
      <c r="IPZ41" s="213"/>
      <c r="IQA41" s="414"/>
      <c r="IQB41" s="414"/>
      <c r="IQC41" s="213"/>
      <c r="IQD41" s="213"/>
      <c r="IQE41" s="213"/>
      <c r="IQF41" s="213"/>
      <c r="IQG41" s="414"/>
      <c r="IQH41" s="414"/>
      <c r="IQI41" s="213"/>
      <c r="IQJ41" s="213"/>
      <c r="IQK41" s="213"/>
      <c r="IQL41" s="213"/>
      <c r="IQM41" s="414"/>
      <c r="IQN41" s="414"/>
      <c r="IQO41" s="213"/>
      <c r="IQP41" s="213"/>
      <c r="IQQ41" s="213"/>
      <c r="IQR41" s="213"/>
      <c r="IQS41" s="414"/>
      <c r="IQT41" s="414"/>
      <c r="IQU41" s="213"/>
      <c r="IQV41" s="213"/>
      <c r="IQW41" s="213"/>
      <c r="IQX41" s="213"/>
      <c r="IQY41" s="414"/>
      <c r="IQZ41" s="414"/>
      <c r="IRA41" s="213"/>
      <c r="IRB41" s="213"/>
      <c r="IRC41" s="213"/>
      <c r="IRD41" s="213"/>
      <c r="IRE41" s="414"/>
      <c r="IRF41" s="414"/>
      <c r="IRG41" s="213"/>
      <c r="IRH41" s="213"/>
      <c r="IRI41" s="213"/>
      <c r="IRJ41" s="213"/>
      <c r="IRK41" s="414"/>
      <c r="IRL41" s="414"/>
      <c r="IRM41" s="213"/>
      <c r="IRN41" s="213"/>
      <c r="IRO41" s="213"/>
      <c r="IRP41" s="213"/>
      <c r="IRQ41" s="414"/>
      <c r="IRR41" s="414"/>
      <c r="IRS41" s="213"/>
      <c r="IRT41" s="213"/>
      <c r="IRU41" s="213"/>
      <c r="IRV41" s="213"/>
      <c r="IRW41" s="414"/>
      <c r="IRX41" s="414"/>
      <c r="IRY41" s="213"/>
      <c r="IRZ41" s="213"/>
      <c r="ISA41" s="213"/>
      <c r="ISB41" s="213"/>
      <c r="ISC41" s="414"/>
      <c r="ISD41" s="414"/>
      <c r="ISE41" s="213"/>
      <c r="ISF41" s="213"/>
      <c r="ISG41" s="213"/>
      <c r="ISH41" s="213"/>
      <c r="ISI41" s="414"/>
      <c r="ISJ41" s="414"/>
      <c r="ISK41" s="213"/>
      <c r="ISL41" s="213"/>
      <c r="ISM41" s="213"/>
      <c r="ISN41" s="213"/>
      <c r="ISO41" s="414"/>
      <c r="ISP41" s="414"/>
      <c r="ISQ41" s="213"/>
      <c r="ISR41" s="213"/>
      <c r="ISS41" s="213"/>
      <c r="IST41" s="213"/>
      <c r="ISU41" s="414"/>
      <c r="ISV41" s="414"/>
      <c r="ISW41" s="213"/>
      <c r="ISX41" s="213"/>
      <c r="ISY41" s="213"/>
      <c r="ISZ41" s="213"/>
      <c r="ITA41" s="414"/>
      <c r="ITB41" s="414"/>
      <c r="ITC41" s="213"/>
      <c r="ITD41" s="213"/>
      <c r="ITE41" s="213"/>
      <c r="ITF41" s="213"/>
      <c r="ITG41" s="414"/>
      <c r="ITH41" s="414"/>
      <c r="ITI41" s="213"/>
      <c r="ITJ41" s="213"/>
      <c r="ITK41" s="213"/>
      <c r="ITL41" s="213"/>
      <c r="ITM41" s="414"/>
      <c r="ITN41" s="414"/>
      <c r="ITO41" s="213"/>
      <c r="ITP41" s="213"/>
      <c r="ITQ41" s="213"/>
      <c r="ITR41" s="213"/>
      <c r="ITS41" s="414"/>
      <c r="ITT41" s="414"/>
      <c r="ITU41" s="213"/>
      <c r="ITV41" s="213"/>
      <c r="ITW41" s="213"/>
      <c r="ITX41" s="213"/>
      <c r="ITY41" s="414"/>
      <c r="ITZ41" s="414"/>
      <c r="IUA41" s="213"/>
      <c r="IUB41" s="213"/>
      <c r="IUC41" s="213"/>
      <c r="IUD41" s="213"/>
      <c r="IUE41" s="414"/>
      <c r="IUF41" s="414"/>
      <c r="IUG41" s="213"/>
      <c r="IUH41" s="213"/>
      <c r="IUI41" s="213"/>
      <c r="IUJ41" s="213"/>
      <c r="IUK41" s="414"/>
      <c r="IUL41" s="414"/>
      <c r="IUM41" s="213"/>
      <c r="IUN41" s="213"/>
      <c r="IUO41" s="213"/>
      <c r="IUP41" s="213"/>
      <c r="IUQ41" s="414"/>
      <c r="IUR41" s="414"/>
      <c r="IUS41" s="213"/>
      <c r="IUT41" s="213"/>
      <c r="IUU41" s="213"/>
      <c r="IUV41" s="213"/>
      <c r="IUW41" s="414"/>
      <c r="IUX41" s="414"/>
      <c r="IUY41" s="213"/>
      <c r="IUZ41" s="213"/>
      <c r="IVA41" s="213"/>
      <c r="IVB41" s="213"/>
      <c r="IVC41" s="414"/>
      <c r="IVD41" s="414"/>
      <c r="IVE41" s="213"/>
      <c r="IVF41" s="213"/>
      <c r="IVG41" s="213"/>
      <c r="IVH41" s="213"/>
      <c r="IVI41" s="414"/>
      <c r="IVJ41" s="414"/>
      <c r="IVK41" s="213"/>
      <c r="IVL41" s="213"/>
      <c r="IVM41" s="213"/>
      <c r="IVN41" s="213"/>
      <c r="IVO41" s="414"/>
      <c r="IVP41" s="414"/>
      <c r="IVQ41" s="213"/>
      <c r="IVR41" s="213"/>
      <c r="IVS41" s="213"/>
      <c r="IVT41" s="213"/>
      <c r="IVU41" s="414"/>
      <c r="IVV41" s="414"/>
      <c r="IVW41" s="213"/>
      <c r="IVX41" s="213"/>
      <c r="IVY41" s="213"/>
      <c r="IVZ41" s="213"/>
      <c r="IWA41" s="414"/>
      <c r="IWB41" s="414"/>
      <c r="IWC41" s="213"/>
      <c r="IWD41" s="213"/>
      <c r="IWE41" s="213"/>
      <c r="IWF41" s="213"/>
      <c r="IWG41" s="414"/>
      <c r="IWH41" s="414"/>
      <c r="IWI41" s="213"/>
      <c r="IWJ41" s="213"/>
      <c r="IWK41" s="213"/>
      <c r="IWL41" s="213"/>
      <c r="IWM41" s="414"/>
      <c r="IWN41" s="414"/>
      <c r="IWO41" s="213"/>
      <c r="IWP41" s="213"/>
      <c r="IWQ41" s="213"/>
      <c r="IWR41" s="213"/>
      <c r="IWS41" s="414"/>
      <c r="IWT41" s="414"/>
      <c r="IWU41" s="213"/>
      <c r="IWV41" s="213"/>
      <c r="IWW41" s="213"/>
      <c r="IWX41" s="213"/>
      <c r="IWY41" s="414"/>
      <c r="IWZ41" s="414"/>
      <c r="IXA41" s="213"/>
      <c r="IXB41" s="213"/>
      <c r="IXC41" s="213"/>
      <c r="IXD41" s="213"/>
      <c r="IXE41" s="414"/>
      <c r="IXF41" s="414"/>
      <c r="IXG41" s="213"/>
      <c r="IXH41" s="213"/>
      <c r="IXI41" s="213"/>
      <c r="IXJ41" s="213"/>
      <c r="IXK41" s="414"/>
      <c r="IXL41" s="414"/>
      <c r="IXM41" s="213"/>
      <c r="IXN41" s="213"/>
      <c r="IXO41" s="213"/>
      <c r="IXP41" s="213"/>
      <c r="IXQ41" s="414"/>
      <c r="IXR41" s="414"/>
      <c r="IXS41" s="213"/>
      <c r="IXT41" s="213"/>
      <c r="IXU41" s="213"/>
      <c r="IXV41" s="213"/>
      <c r="IXW41" s="414"/>
      <c r="IXX41" s="414"/>
      <c r="IXY41" s="213"/>
      <c r="IXZ41" s="213"/>
      <c r="IYA41" s="213"/>
      <c r="IYB41" s="213"/>
      <c r="IYC41" s="414"/>
      <c r="IYD41" s="414"/>
      <c r="IYE41" s="213"/>
      <c r="IYF41" s="213"/>
      <c r="IYG41" s="213"/>
      <c r="IYH41" s="213"/>
      <c r="IYI41" s="414"/>
      <c r="IYJ41" s="414"/>
      <c r="IYK41" s="213"/>
      <c r="IYL41" s="213"/>
      <c r="IYM41" s="213"/>
      <c r="IYN41" s="213"/>
      <c r="IYO41" s="414"/>
      <c r="IYP41" s="414"/>
      <c r="IYQ41" s="213"/>
      <c r="IYR41" s="213"/>
      <c r="IYS41" s="213"/>
      <c r="IYT41" s="213"/>
      <c r="IYU41" s="414"/>
      <c r="IYV41" s="414"/>
      <c r="IYW41" s="213"/>
      <c r="IYX41" s="213"/>
      <c r="IYY41" s="213"/>
      <c r="IYZ41" s="213"/>
      <c r="IZA41" s="414"/>
      <c r="IZB41" s="414"/>
      <c r="IZC41" s="213"/>
      <c r="IZD41" s="213"/>
      <c r="IZE41" s="213"/>
      <c r="IZF41" s="213"/>
      <c r="IZG41" s="414"/>
      <c r="IZH41" s="414"/>
      <c r="IZI41" s="213"/>
      <c r="IZJ41" s="213"/>
      <c r="IZK41" s="213"/>
      <c r="IZL41" s="213"/>
      <c r="IZM41" s="414"/>
      <c r="IZN41" s="414"/>
      <c r="IZO41" s="213"/>
      <c r="IZP41" s="213"/>
      <c r="IZQ41" s="213"/>
      <c r="IZR41" s="213"/>
      <c r="IZS41" s="414"/>
      <c r="IZT41" s="414"/>
      <c r="IZU41" s="213"/>
      <c r="IZV41" s="213"/>
      <c r="IZW41" s="213"/>
      <c r="IZX41" s="213"/>
      <c r="IZY41" s="414"/>
      <c r="IZZ41" s="414"/>
      <c r="JAA41" s="213"/>
      <c r="JAB41" s="213"/>
      <c r="JAC41" s="213"/>
      <c r="JAD41" s="213"/>
      <c r="JAE41" s="414"/>
      <c r="JAF41" s="414"/>
      <c r="JAG41" s="213"/>
      <c r="JAH41" s="213"/>
      <c r="JAI41" s="213"/>
      <c r="JAJ41" s="213"/>
      <c r="JAK41" s="414"/>
      <c r="JAL41" s="414"/>
      <c r="JAM41" s="213"/>
      <c r="JAN41" s="213"/>
      <c r="JAO41" s="213"/>
      <c r="JAP41" s="213"/>
      <c r="JAQ41" s="414"/>
      <c r="JAR41" s="414"/>
      <c r="JAS41" s="213"/>
      <c r="JAT41" s="213"/>
      <c r="JAU41" s="213"/>
      <c r="JAV41" s="213"/>
      <c r="JAW41" s="414"/>
      <c r="JAX41" s="414"/>
      <c r="JAY41" s="213"/>
      <c r="JAZ41" s="213"/>
      <c r="JBA41" s="213"/>
      <c r="JBB41" s="213"/>
      <c r="JBC41" s="414"/>
      <c r="JBD41" s="414"/>
      <c r="JBE41" s="213"/>
      <c r="JBF41" s="213"/>
      <c r="JBG41" s="213"/>
      <c r="JBH41" s="213"/>
      <c r="JBI41" s="414"/>
      <c r="JBJ41" s="414"/>
      <c r="JBK41" s="213"/>
      <c r="JBL41" s="213"/>
      <c r="JBM41" s="213"/>
      <c r="JBN41" s="213"/>
      <c r="JBO41" s="414"/>
      <c r="JBP41" s="414"/>
      <c r="JBQ41" s="213"/>
      <c r="JBR41" s="213"/>
      <c r="JBS41" s="213"/>
      <c r="JBT41" s="213"/>
      <c r="JBU41" s="414"/>
      <c r="JBV41" s="414"/>
      <c r="JBW41" s="213"/>
      <c r="JBX41" s="213"/>
      <c r="JBY41" s="213"/>
      <c r="JBZ41" s="213"/>
      <c r="JCA41" s="414"/>
      <c r="JCB41" s="414"/>
      <c r="JCC41" s="213"/>
      <c r="JCD41" s="213"/>
      <c r="JCE41" s="213"/>
      <c r="JCF41" s="213"/>
      <c r="JCG41" s="414"/>
      <c r="JCH41" s="414"/>
      <c r="JCI41" s="213"/>
      <c r="JCJ41" s="213"/>
      <c r="JCK41" s="213"/>
      <c r="JCL41" s="213"/>
      <c r="JCM41" s="414"/>
      <c r="JCN41" s="414"/>
      <c r="JCO41" s="213"/>
      <c r="JCP41" s="213"/>
      <c r="JCQ41" s="213"/>
      <c r="JCR41" s="213"/>
      <c r="JCS41" s="414"/>
      <c r="JCT41" s="414"/>
      <c r="JCU41" s="213"/>
      <c r="JCV41" s="213"/>
      <c r="JCW41" s="213"/>
      <c r="JCX41" s="213"/>
      <c r="JCY41" s="414"/>
      <c r="JCZ41" s="414"/>
      <c r="JDA41" s="213"/>
      <c r="JDB41" s="213"/>
      <c r="JDC41" s="213"/>
      <c r="JDD41" s="213"/>
      <c r="JDE41" s="414"/>
      <c r="JDF41" s="414"/>
      <c r="JDG41" s="213"/>
      <c r="JDH41" s="213"/>
      <c r="JDI41" s="213"/>
      <c r="JDJ41" s="213"/>
      <c r="JDK41" s="414"/>
      <c r="JDL41" s="414"/>
      <c r="JDM41" s="213"/>
      <c r="JDN41" s="213"/>
      <c r="JDO41" s="213"/>
      <c r="JDP41" s="213"/>
      <c r="JDQ41" s="414"/>
      <c r="JDR41" s="414"/>
      <c r="JDS41" s="213"/>
      <c r="JDT41" s="213"/>
      <c r="JDU41" s="213"/>
      <c r="JDV41" s="213"/>
      <c r="JDW41" s="414"/>
      <c r="JDX41" s="414"/>
      <c r="JDY41" s="213"/>
      <c r="JDZ41" s="213"/>
      <c r="JEA41" s="213"/>
      <c r="JEB41" s="213"/>
      <c r="JEC41" s="414"/>
      <c r="JED41" s="414"/>
      <c r="JEE41" s="213"/>
      <c r="JEF41" s="213"/>
      <c r="JEG41" s="213"/>
      <c r="JEH41" s="213"/>
      <c r="JEI41" s="414"/>
      <c r="JEJ41" s="414"/>
      <c r="JEK41" s="213"/>
      <c r="JEL41" s="213"/>
      <c r="JEM41" s="213"/>
      <c r="JEN41" s="213"/>
      <c r="JEO41" s="414"/>
      <c r="JEP41" s="414"/>
      <c r="JEQ41" s="213"/>
      <c r="JER41" s="213"/>
      <c r="JES41" s="213"/>
      <c r="JET41" s="213"/>
      <c r="JEU41" s="414"/>
      <c r="JEV41" s="414"/>
      <c r="JEW41" s="213"/>
      <c r="JEX41" s="213"/>
      <c r="JEY41" s="213"/>
      <c r="JEZ41" s="213"/>
      <c r="JFA41" s="414"/>
      <c r="JFB41" s="414"/>
      <c r="JFC41" s="213"/>
      <c r="JFD41" s="213"/>
      <c r="JFE41" s="213"/>
      <c r="JFF41" s="213"/>
      <c r="JFG41" s="414"/>
      <c r="JFH41" s="414"/>
      <c r="JFI41" s="213"/>
      <c r="JFJ41" s="213"/>
      <c r="JFK41" s="213"/>
      <c r="JFL41" s="213"/>
      <c r="JFM41" s="414"/>
      <c r="JFN41" s="414"/>
      <c r="JFO41" s="213"/>
      <c r="JFP41" s="213"/>
      <c r="JFQ41" s="213"/>
      <c r="JFR41" s="213"/>
      <c r="JFS41" s="414"/>
      <c r="JFT41" s="414"/>
      <c r="JFU41" s="213"/>
      <c r="JFV41" s="213"/>
      <c r="JFW41" s="213"/>
      <c r="JFX41" s="213"/>
      <c r="JFY41" s="414"/>
      <c r="JFZ41" s="414"/>
      <c r="JGA41" s="213"/>
      <c r="JGB41" s="213"/>
      <c r="JGC41" s="213"/>
      <c r="JGD41" s="213"/>
      <c r="JGE41" s="414"/>
      <c r="JGF41" s="414"/>
      <c r="JGG41" s="213"/>
      <c r="JGH41" s="213"/>
      <c r="JGI41" s="213"/>
      <c r="JGJ41" s="213"/>
      <c r="JGK41" s="414"/>
      <c r="JGL41" s="414"/>
      <c r="JGM41" s="213"/>
      <c r="JGN41" s="213"/>
      <c r="JGO41" s="213"/>
      <c r="JGP41" s="213"/>
      <c r="JGQ41" s="414"/>
      <c r="JGR41" s="414"/>
      <c r="JGS41" s="213"/>
      <c r="JGT41" s="213"/>
      <c r="JGU41" s="213"/>
      <c r="JGV41" s="213"/>
      <c r="JGW41" s="414"/>
      <c r="JGX41" s="414"/>
      <c r="JGY41" s="213"/>
      <c r="JGZ41" s="213"/>
      <c r="JHA41" s="213"/>
      <c r="JHB41" s="213"/>
      <c r="JHC41" s="414"/>
      <c r="JHD41" s="414"/>
      <c r="JHE41" s="213"/>
      <c r="JHF41" s="213"/>
      <c r="JHG41" s="213"/>
      <c r="JHH41" s="213"/>
      <c r="JHI41" s="414"/>
      <c r="JHJ41" s="414"/>
      <c r="JHK41" s="213"/>
      <c r="JHL41" s="213"/>
      <c r="JHM41" s="213"/>
      <c r="JHN41" s="213"/>
      <c r="JHO41" s="414"/>
      <c r="JHP41" s="414"/>
      <c r="JHQ41" s="213"/>
      <c r="JHR41" s="213"/>
      <c r="JHS41" s="213"/>
      <c r="JHT41" s="213"/>
      <c r="JHU41" s="414"/>
      <c r="JHV41" s="414"/>
      <c r="JHW41" s="213"/>
      <c r="JHX41" s="213"/>
      <c r="JHY41" s="213"/>
      <c r="JHZ41" s="213"/>
      <c r="JIA41" s="414"/>
      <c r="JIB41" s="414"/>
      <c r="JIC41" s="213"/>
      <c r="JID41" s="213"/>
      <c r="JIE41" s="213"/>
      <c r="JIF41" s="213"/>
      <c r="JIG41" s="414"/>
      <c r="JIH41" s="414"/>
      <c r="JII41" s="213"/>
      <c r="JIJ41" s="213"/>
      <c r="JIK41" s="213"/>
      <c r="JIL41" s="213"/>
      <c r="JIM41" s="414"/>
      <c r="JIN41" s="414"/>
      <c r="JIO41" s="213"/>
      <c r="JIP41" s="213"/>
      <c r="JIQ41" s="213"/>
      <c r="JIR41" s="213"/>
      <c r="JIS41" s="414"/>
      <c r="JIT41" s="414"/>
      <c r="JIU41" s="213"/>
      <c r="JIV41" s="213"/>
      <c r="JIW41" s="213"/>
      <c r="JIX41" s="213"/>
      <c r="JIY41" s="414"/>
      <c r="JIZ41" s="414"/>
      <c r="JJA41" s="213"/>
      <c r="JJB41" s="213"/>
      <c r="JJC41" s="213"/>
      <c r="JJD41" s="213"/>
      <c r="JJE41" s="414"/>
      <c r="JJF41" s="414"/>
      <c r="JJG41" s="213"/>
      <c r="JJH41" s="213"/>
      <c r="JJI41" s="213"/>
      <c r="JJJ41" s="213"/>
      <c r="JJK41" s="414"/>
      <c r="JJL41" s="414"/>
      <c r="JJM41" s="213"/>
      <c r="JJN41" s="213"/>
      <c r="JJO41" s="213"/>
      <c r="JJP41" s="213"/>
      <c r="JJQ41" s="414"/>
      <c r="JJR41" s="414"/>
      <c r="JJS41" s="213"/>
      <c r="JJT41" s="213"/>
      <c r="JJU41" s="213"/>
      <c r="JJV41" s="213"/>
      <c r="JJW41" s="414"/>
      <c r="JJX41" s="414"/>
      <c r="JJY41" s="213"/>
      <c r="JJZ41" s="213"/>
      <c r="JKA41" s="213"/>
      <c r="JKB41" s="213"/>
      <c r="JKC41" s="414"/>
      <c r="JKD41" s="414"/>
      <c r="JKE41" s="213"/>
      <c r="JKF41" s="213"/>
      <c r="JKG41" s="213"/>
      <c r="JKH41" s="213"/>
      <c r="JKI41" s="414"/>
      <c r="JKJ41" s="414"/>
      <c r="JKK41" s="213"/>
      <c r="JKL41" s="213"/>
      <c r="JKM41" s="213"/>
      <c r="JKN41" s="213"/>
      <c r="JKO41" s="414"/>
      <c r="JKP41" s="414"/>
      <c r="JKQ41" s="213"/>
      <c r="JKR41" s="213"/>
      <c r="JKS41" s="213"/>
      <c r="JKT41" s="213"/>
      <c r="JKU41" s="414"/>
      <c r="JKV41" s="414"/>
      <c r="JKW41" s="213"/>
      <c r="JKX41" s="213"/>
      <c r="JKY41" s="213"/>
      <c r="JKZ41" s="213"/>
      <c r="JLA41" s="414"/>
      <c r="JLB41" s="414"/>
      <c r="JLC41" s="213"/>
      <c r="JLD41" s="213"/>
      <c r="JLE41" s="213"/>
      <c r="JLF41" s="213"/>
      <c r="JLG41" s="414"/>
      <c r="JLH41" s="414"/>
      <c r="JLI41" s="213"/>
      <c r="JLJ41" s="213"/>
      <c r="JLK41" s="213"/>
      <c r="JLL41" s="213"/>
      <c r="JLM41" s="414"/>
      <c r="JLN41" s="414"/>
      <c r="JLO41" s="213"/>
      <c r="JLP41" s="213"/>
      <c r="JLQ41" s="213"/>
      <c r="JLR41" s="213"/>
      <c r="JLS41" s="414"/>
      <c r="JLT41" s="414"/>
      <c r="JLU41" s="213"/>
      <c r="JLV41" s="213"/>
      <c r="JLW41" s="213"/>
      <c r="JLX41" s="213"/>
      <c r="JLY41" s="414"/>
      <c r="JLZ41" s="414"/>
      <c r="JMA41" s="213"/>
      <c r="JMB41" s="213"/>
      <c r="JMC41" s="213"/>
      <c r="JMD41" s="213"/>
      <c r="JME41" s="414"/>
      <c r="JMF41" s="414"/>
      <c r="JMG41" s="213"/>
      <c r="JMH41" s="213"/>
      <c r="JMI41" s="213"/>
      <c r="JMJ41" s="213"/>
      <c r="JMK41" s="414"/>
      <c r="JML41" s="414"/>
      <c r="JMM41" s="213"/>
      <c r="JMN41" s="213"/>
      <c r="JMO41" s="213"/>
      <c r="JMP41" s="213"/>
      <c r="JMQ41" s="414"/>
      <c r="JMR41" s="414"/>
      <c r="JMS41" s="213"/>
      <c r="JMT41" s="213"/>
      <c r="JMU41" s="213"/>
      <c r="JMV41" s="213"/>
      <c r="JMW41" s="414"/>
      <c r="JMX41" s="414"/>
      <c r="JMY41" s="213"/>
      <c r="JMZ41" s="213"/>
      <c r="JNA41" s="213"/>
      <c r="JNB41" s="213"/>
      <c r="JNC41" s="414"/>
      <c r="JND41" s="414"/>
      <c r="JNE41" s="213"/>
      <c r="JNF41" s="213"/>
      <c r="JNG41" s="213"/>
      <c r="JNH41" s="213"/>
      <c r="JNI41" s="414"/>
      <c r="JNJ41" s="414"/>
      <c r="JNK41" s="213"/>
      <c r="JNL41" s="213"/>
      <c r="JNM41" s="213"/>
      <c r="JNN41" s="213"/>
      <c r="JNO41" s="414"/>
      <c r="JNP41" s="414"/>
      <c r="JNQ41" s="213"/>
      <c r="JNR41" s="213"/>
      <c r="JNS41" s="213"/>
      <c r="JNT41" s="213"/>
      <c r="JNU41" s="414"/>
      <c r="JNV41" s="414"/>
      <c r="JNW41" s="213"/>
      <c r="JNX41" s="213"/>
      <c r="JNY41" s="213"/>
      <c r="JNZ41" s="213"/>
      <c r="JOA41" s="414"/>
      <c r="JOB41" s="414"/>
      <c r="JOC41" s="213"/>
      <c r="JOD41" s="213"/>
      <c r="JOE41" s="213"/>
      <c r="JOF41" s="213"/>
      <c r="JOG41" s="414"/>
      <c r="JOH41" s="414"/>
      <c r="JOI41" s="213"/>
      <c r="JOJ41" s="213"/>
      <c r="JOK41" s="213"/>
      <c r="JOL41" s="213"/>
      <c r="JOM41" s="414"/>
      <c r="JON41" s="414"/>
      <c r="JOO41" s="213"/>
      <c r="JOP41" s="213"/>
      <c r="JOQ41" s="213"/>
      <c r="JOR41" s="213"/>
      <c r="JOS41" s="414"/>
      <c r="JOT41" s="414"/>
      <c r="JOU41" s="213"/>
      <c r="JOV41" s="213"/>
      <c r="JOW41" s="213"/>
      <c r="JOX41" s="213"/>
      <c r="JOY41" s="414"/>
      <c r="JOZ41" s="414"/>
      <c r="JPA41" s="213"/>
      <c r="JPB41" s="213"/>
      <c r="JPC41" s="213"/>
      <c r="JPD41" s="213"/>
      <c r="JPE41" s="414"/>
      <c r="JPF41" s="414"/>
      <c r="JPG41" s="213"/>
      <c r="JPH41" s="213"/>
      <c r="JPI41" s="213"/>
      <c r="JPJ41" s="213"/>
      <c r="JPK41" s="414"/>
      <c r="JPL41" s="414"/>
      <c r="JPM41" s="213"/>
      <c r="JPN41" s="213"/>
      <c r="JPO41" s="213"/>
      <c r="JPP41" s="213"/>
      <c r="JPQ41" s="414"/>
      <c r="JPR41" s="414"/>
      <c r="JPS41" s="213"/>
      <c r="JPT41" s="213"/>
      <c r="JPU41" s="213"/>
      <c r="JPV41" s="213"/>
      <c r="JPW41" s="414"/>
      <c r="JPX41" s="414"/>
      <c r="JPY41" s="213"/>
      <c r="JPZ41" s="213"/>
      <c r="JQA41" s="213"/>
      <c r="JQB41" s="213"/>
      <c r="JQC41" s="414"/>
      <c r="JQD41" s="414"/>
      <c r="JQE41" s="213"/>
      <c r="JQF41" s="213"/>
      <c r="JQG41" s="213"/>
      <c r="JQH41" s="213"/>
      <c r="JQI41" s="414"/>
      <c r="JQJ41" s="414"/>
      <c r="JQK41" s="213"/>
      <c r="JQL41" s="213"/>
      <c r="JQM41" s="213"/>
      <c r="JQN41" s="213"/>
      <c r="JQO41" s="414"/>
      <c r="JQP41" s="414"/>
      <c r="JQQ41" s="213"/>
      <c r="JQR41" s="213"/>
      <c r="JQS41" s="213"/>
      <c r="JQT41" s="213"/>
      <c r="JQU41" s="414"/>
      <c r="JQV41" s="414"/>
      <c r="JQW41" s="213"/>
      <c r="JQX41" s="213"/>
      <c r="JQY41" s="213"/>
      <c r="JQZ41" s="213"/>
      <c r="JRA41" s="414"/>
      <c r="JRB41" s="414"/>
      <c r="JRC41" s="213"/>
      <c r="JRD41" s="213"/>
      <c r="JRE41" s="213"/>
      <c r="JRF41" s="213"/>
      <c r="JRG41" s="414"/>
      <c r="JRH41" s="414"/>
      <c r="JRI41" s="213"/>
      <c r="JRJ41" s="213"/>
      <c r="JRK41" s="213"/>
      <c r="JRL41" s="213"/>
      <c r="JRM41" s="414"/>
      <c r="JRN41" s="414"/>
      <c r="JRO41" s="213"/>
      <c r="JRP41" s="213"/>
      <c r="JRQ41" s="213"/>
      <c r="JRR41" s="213"/>
      <c r="JRS41" s="414"/>
      <c r="JRT41" s="414"/>
      <c r="JRU41" s="213"/>
      <c r="JRV41" s="213"/>
      <c r="JRW41" s="213"/>
      <c r="JRX41" s="213"/>
      <c r="JRY41" s="414"/>
      <c r="JRZ41" s="414"/>
      <c r="JSA41" s="213"/>
      <c r="JSB41" s="213"/>
      <c r="JSC41" s="213"/>
      <c r="JSD41" s="213"/>
      <c r="JSE41" s="414"/>
      <c r="JSF41" s="414"/>
      <c r="JSG41" s="213"/>
      <c r="JSH41" s="213"/>
      <c r="JSI41" s="213"/>
      <c r="JSJ41" s="213"/>
      <c r="JSK41" s="414"/>
      <c r="JSL41" s="414"/>
      <c r="JSM41" s="213"/>
      <c r="JSN41" s="213"/>
      <c r="JSO41" s="213"/>
      <c r="JSP41" s="213"/>
      <c r="JSQ41" s="414"/>
      <c r="JSR41" s="414"/>
      <c r="JSS41" s="213"/>
      <c r="JST41" s="213"/>
      <c r="JSU41" s="213"/>
      <c r="JSV41" s="213"/>
      <c r="JSW41" s="414"/>
      <c r="JSX41" s="414"/>
      <c r="JSY41" s="213"/>
      <c r="JSZ41" s="213"/>
      <c r="JTA41" s="213"/>
      <c r="JTB41" s="213"/>
      <c r="JTC41" s="414"/>
      <c r="JTD41" s="414"/>
      <c r="JTE41" s="213"/>
      <c r="JTF41" s="213"/>
      <c r="JTG41" s="213"/>
      <c r="JTH41" s="213"/>
      <c r="JTI41" s="414"/>
      <c r="JTJ41" s="414"/>
      <c r="JTK41" s="213"/>
      <c r="JTL41" s="213"/>
      <c r="JTM41" s="213"/>
      <c r="JTN41" s="213"/>
      <c r="JTO41" s="414"/>
      <c r="JTP41" s="414"/>
      <c r="JTQ41" s="213"/>
      <c r="JTR41" s="213"/>
      <c r="JTS41" s="213"/>
      <c r="JTT41" s="213"/>
      <c r="JTU41" s="414"/>
      <c r="JTV41" s="414"/>
      <c r="JTW41" s="213"/>
      <c r="JTX41" s="213"/>
      <c r="JTY41" s="213"/>
      <c r="JTZ41" s="213"/>
      <c r="JUA41" s="414"/>
      <c r="JUB41" s="414"/>
      <c r="JUC41" s="213"/>
      <c r="JUD41" s="213"/>
      <c r="JUE41" s="213"/>
      <c r="JUF41" s="213"/>
      <c r="JUG41" s="414"/>
      <c r="JUH41" s="414"/>
      <c r="JUI41" s="213"/>
      <c r="JUJ41" s="213"/>
      <c r="JUK41" s="213"/>
      <c r="JUL41" s="213"/>
      <c r="JUM41" s="414"/>
      <c r="JUN41" s="414"/>
      <c r="JUO41" s="213"/>
      <c r="JUP41" s="213"/>
      <c r="JUQ41" s="213"/>
      <c r="JUR41" s="213"/>
      <c r="JUS41" s="414"/>
      <c r="JUT41" s="414"/>
      <c r="JUU41" s="213"/>
      <c r="JUV41" s="213"/>
      <c r="JUW41" s="213"/>
      <c r="JUX41" s="213"/>
      <c r="JUY41" s="414"/>
      <c r="JUZ41" s="414"/>
      <c r="JVA41" s="213"/>
      <c r="JVB41" s="213"/>
      <c r="JVC41" s="213"/>
      <c r="JVD41" s="213"/>
      <c r="JVE41" s="414"/>
      <c r="JVF41" s="414"/>
      <c r="JVG41" s="213"/>
      <c r="JVH41" s="213"/>
      <c r="JVI41" s="213"/>
      <c r="JVJ41" s="213"/>
      <c r="JVK41" s="414"/>
      <c r="JVL41" s="414"/>
      <c r="JVM41" s="213"/>
      <c r="JVN41" s="213"/>
      <c r="JVO41" s="213"/>
      <c r="JVP41" s="213"/>
      <c r="JVQ41" s="414"/>
      <c r="JVR41" s="414"/>
      <c r="JVS41" s="213"/>
      <c r="JVT41" s="213"/>
      <c r="JVU41" s="213"/>
      <c r="JVV41" s="213"/>
      <c r="JVW41" s="414"/>
      <c r="JVX41" s="414"/>
      <c r="JVY41" s="213"/>
      <c r="JVZ41" s="213"/>
      <c r="JWA41" s="213"/>
      <c r="JWB41" s="213"/>
      <c r="JWC41" s="414"/>
      <c r="JWD41" s="414"/>
      <c r="JWE41" s="213"/>
      <c r="JWF41" s="213"/>
      <c r="JWG41" s="213"/>
      <c r="JWH41" s="213"/>
      <c r="JWI41" s="414"/>
      <c r="JWJ41" s="414"/>
      <c r="JWK41" s="213"/>
      <c r="JWL41" s="213"/>
      <c r="JWM41" s="213"/>
      <c r="JWN41" s="213"/>
      <c r="JWO41" s="414"/>
      <c r="JWP41" s="414"/>
      <c r="JWQ41" s="213"/>
      <c r="JWR41" s="213"/>
      <c r="JWS41" s="213"/>
      <c r="JWT41" s="213"/>
      <c r="JWU41" s="414"/>
      <c r="JWV41" s="414"/>
      <c r="JWW41" s="213"/>
      <c r="JWX41" s="213"/>
      <c r="JWY41" s="213"/>
      <c r="JWZ41" s="213"/>
      <c r="JXA41" s="414"/>
      <c r="JXB41" s="414"/>
      <c r="JXC41" s="213"/>
      <c r="JXD41" s="213"/>
      <c r="JXE41" s="213"/>
      <c r="JXF41" s="213"/>
      <c r="JXG41" s="414"/>
      <c r="JXH41" s="414"/>
      <c r="JXI41" s="213"/>
      <c r="JXJ41" s="213"/>
      <c r="JXK41" s="213"/>
      <c r="JXL41" s="213"/>
      <c r="JXM41" s="414"/>
      <c r="JXN41" s="414"/>
      <c r="JXO41" s="213"/>
      <c r="JXP41" s="213"/>
      <c r="JXQ41" s="213"/>
      <c r="JXR41" s="213"/>
      <c r="JXS41" s="414"/>
      <c r="JXT41" s="414"/>
      <c r="JXU41" s="213"/>
      <c r="JXV41" s="213"/>
      <c r="JXW41" s="213"/>
      <c r="JXX41" s="213"/>
      <c r="JXY41" s="414"/>
      <c r="JXZ41" s="414"/>
      <c r="JYA41" s="213"/>
      <c r="JYB41" s="213"/>
      <c r="JYC41" s="213"/>
      <c r="JYD41" s="213"/>
      <c r="JYE41" s="414"/>
      <c r="JYF41" s="414"/>
      <c r="JYG41" s="213"/>
      <c r="JYH41" s="213"/>
      <c r="JYI41" s="213"/>
      <c r="JYJ41" s="213"/>
      <c r="JYK41" s="414"/>
      <c r="JYL41" s="414"/>
      <c r="JYM41" s="213"/>
      <c r="JYN41" s="213"/>
      <c r="JYO41" s="213"/>
      <c r="JYP41" s="213"/>
      <c r="JYQ41" s="414"/>
      <c r="JYR41" s="414"/>
      <c r="JYS41" s="213"/>
      <c r="JYT41" s="213"/>
      <c r="JYU41" s="213"/>
      <c r="JYV41" s="213"/>
      <c r="JYW41" s="414"/>
      <c r="JYX41" s="414"/>
      <c r="JYY41" s="213"/>
      <c r="JYZ41" s="213"/>
      <c r="JZA41" s="213"/>
      <c r="JZB41" s="213"/>
      <c r="JZC41" s="414"/>
      <c r="JZD41" s="414"/>
      <c r="JZE41" s="213"/>
      <c r="JZF41" s="213"/>
      <c r="JZG41" s="213"/>
      <c r="JZH41" s="213"/>
      <c r="JZI41" s="414"/>
      <c r="JZJ41" s="414"/>
      <c r="JZK41" s="213"/>
      <c r="JZL41" s="213"/>
      <c r="JZM41" s="213"/>
      <c r="JZN41" s="213"/>
      <c r="JZO41" s="414"/>
      <c r="JZP41" s="414"/>
      <c r="JZQ41" s="213"/>
      <c r="JZR41" s="213"/>
      <c r="JZS41" s="213"/>
      <c r="JZT41" s="213"/>
      <c r="JZU41" s="414"/>
      <c r="JZV41" s="414"/>
      <c r="JZW41" s="213"/>
      <c r="JZX41" s="213"/>
      <c r="JZY41" s="213"/>
      <c r="JZZ41" s="213"/>
      <c r="KAA41" s="414"/>
      <c r="KAB41" s="414"/>
      <c r="KAC41" s="213"/>
      <c r="KAD41" s="213"/>
      <c r="KAE41" s="213"/>
      <c r="KAF41" s="213"/>
      <c r="KAG41" s="414"/>
      <c r="KAH41" s="414"/>
      <c r="KAI41" s="213"/>
      <c r="KAJ41" s="213"/>
      <c r="KAK41" s="213"/>
      <c r="KAL41" s="213"/>
      <c r="KAM41" s="414"/>
      <c r="KAN41" s="414"/>
      <c r="KAO41" s="213"/>
      <c r="KAP41" s="213"/>
      <c r="KAQ41" s="213"/>
      <c r="KAR41" s="213"/>
      <c r="KAS41" s="414"/>
      <c r="KAT41" s="414"/>
      <c r="KAU41" s="213"/>
      <c r="KAV41" s="213"/>
      <c r="KAW41" s="213"/>
      <c r="KAX41" s="213"/>
      <c r="KAY41" s="414"/>
      <c r="KAZ41" s="414"/>
      <c r="KBA41" s="213"/>
      <c r="KBB41" s="213"/>
      <c r="KBC41" s="213"/>
      <c r="KBD41" s="213"/>
      <c r="KBE41" s="414"/>
      <c r="KBF41" s="414"/>
      <c r="KBG41" s="213"/>
      <c r="KBH41" s="213"/>
      <c r="KBI41" s="213"/>
      <c r="KBJ41" s="213"/>
      <c r="KBK41" s="414"/>
      <c r="KBL41" s="414"/>
      <c r="KBM41" s="213"/>
      <c r="KBN41" s="213"/>
      <c r="KBO41" s="213"/>
      <c r="KBP41" s="213"/>
      <c r="KBQ41" s="414"/>
      <c r="KBR41" s="414"/>
      <c r="KBS41" s="213"/>
      <c r="KBT41" s="213"/>
      <c r="KBU41" s="213"/>
      <c r="KBV41" s="213"/>
      <c r="KBW41" s="414"/>
      <c r="KBX41" s="414"/>
      <c r="KBY41" s="213"/>
      <c r="KBZ41" s="213"/>
      <c r="KCA41" s="213"/>
      <c r="KCB41" s="213"/>
      <c r="KCC41" s="414"/>
      <c r="KCD41" s="414"/>
      <c r="KCE41" s="213"/>
      <c r="KCF41" s="213"/>
      <c r="KCG41" s="213"/>
      <c r="KCH41" s="213"/>
      <c r="KCI41" s="414"/>
      <c r="KCJ41" s="414"/>
      <c r="KCK41" s="213"/>
      <c r="KCL41" s="213"/>
      <c r="KCM41" s="213"/>
      <c r="KCN41" s="213"/>
      <c r="KCO41" s="414"/>
      <c r="KCP41" s="414"/>
      <c r="KCQ41" s="213"/>
      <c r="KCR41" s="213"/>
      <c r="KCS41" s="213"/>
      <c r="KCT41" s="213"/>
      <c r="KCU41" s="414"/>
      <c r="KCV41" s="414"/>
      <c r="KCW41" s="213"/>
      <c r="KCX41" s="213"/>
      <c r="KCY41" s="213"/>
      <c r="KCZ41" s="213"/>
      <c r="KDA41" s="414"/>
      <c r="KDB41" s="414"/>
      <c r="KDC41" s="213"/>
      <c r="KDD41" s="213"/>
      <c r="KDE41" s="213"/>
      <c r="KDF41" s="213"/>
      <c r="KDG41" s="414"/>
      <c r="KDH41" s="414"/>
      <c r="KDI41" s="213"/>
      <c r="KDJ41" s="213"/>
      <c r="KDK41" s="213"/>
      <c r="KDL41" s="213"/>
      <c r="KDM41" s="414"/>
      <c r="KDN41" s="414"/>
      <c r="KDO41" s="213"/>
      <c r="KDP41" s="213"/>
      <c r="KDQ41" s="213"/>
      <c r="KDR41" s="213"/>
      <c r="KDS41" s="414"/>
      <c r="KDT41" s="414"/>
      <c r="KDU41" s="213"/>
      <c r="KDV41" s="213"/>
      <c r="KDW41" s="213"/>
      <c r="KDX41" s="213"/>
      <c r="KDY41" s="414"/>
      <c r="KDZ41" s="414"/>
      <c r="KEA41" s="213"/>
      <c r="KEB41" s="213"/>
      <c r="KEC41" s="213"/>
      <c r="KED41" s="213"/>
      <c r="KEE41" s="414"/>
      <c r="KEF41" s="414"/>
      <c r="KEG41" s="213"/>
      <c r="KEH41" s="213"/>
      <c r="KEI41" s="213"/>
      <c r="KEJ41" s="213"/>
      <c r="KEK41" s="414"/>
      <c r="KEL41" s="414"/>
      <c r="KEM41" s="213"/>
      <c r="KEN41" s="213"/>
      <c r="KEO41" s="213"/>
      <c r="KEP41" s="213"/>
      <c r="KEQ41" s="414"/>
      <c r="KER41" s="414"/>
      <c r="KES41" s="213"/>
      <c r="KET41" s="213"/>
      <c r="KEU41" s="213"/>
      <c r="KEV41" s="213"/>
      <c r="KEW41" s="414"/>
      <c r="KEX41" s="414"/>
      <c r="KEY41" s="213"/>
      <c r="KEZ41" s="213"/>
      <c r="KFA41" s="213"/>
      <c r="KFB41" s="213"/>
      <c r="KFC41" s="414"/>
      <c r="KFD41" s="414"/>
      <c r="KFE41" s="213"/>
      <c r="KFF41" s="213"/>
      <c r="KFG41" s="213"/>
      <c r="KFH41" s="213"/>
      <c r="KFI41" s="414"/>
      <c r="KFJ41" s="414"/>
      <c r="KFK41" s="213"/>
      <c r="KFL41" s="213"/>
      <c r="KFM41" s="213"/>
      <c r="KFN41" s="213"/>
      <c r="KFO41" s="414"/>
      <c r="KFP41" s="414"/>
      <c r="KFQ41" s="213"/>
      <c r="KFR41" s="213"/>
      <c r="KFS41" s="213"/>
      <c r="KFT41" s="213"/>
      <c r="KFU41" s="414"/>
      <c r="KFV41" s="414"/>
      <c r="KFW41" s="213"/>
      <c r="KFX41" s="213"/>
      <c r="KFY41" s="213"/>
      <c r="KFZ41" s="213"/>
      <c r="KGA41" s="414"/>
      <c r="KGB41" s="414"/>
      <c r="KGC41" s="213"/>
      <c r="KGD41" s="213"/>
      <c r="KGE41" s="213"/>
      <c r="KGF41" s="213"/>
      <c r="KGG41" s="414"/>
      <c r="KGH41" s="414"/>
      <c r="KGI41" s="213"/>
      <c r="KGJ41" s="213"/>
      <c r="KGK41" s="213"/>
      <c r="KGL41" s="213"/>
      <c r="KGM41" s="414"/>
      <c r="KGN41" s="414"/>
      <c r="KGO41" s="213"/>
      <c r="KGP41" s="213"/>
      <c r="KGQ41" s="213"/>
      <c r="KGR41" s="213"/>
      <c r="KGS41" s="414"/>
      <c r="KGT41" s="414"/>
      <c r="KGU41" s="213"/>
      <c r="KGV41" s="213"/>
      <c r="KGW41" s="213"/>
      <c r="KGX41" s="213"/>
      <c r="KGY41" s="414"/>
      <c r="KGZ41" s="414"/>
      <c r="KHA41" s="213"/>
      <c r="KHB41" s="213"/>
      <c r="KHC41" s="213"/>
      <c r="KHD41" s="213"/>
      <c r="KHE41" s="414"/>
      <c r="KHF41" s="414"/>
      <c r="KHG41" s="213"/>
      <c r="KHH41" s="213"/>
      <c r="KHI41" s="213"/>
      <c r="KHJ41" s="213"/>
      <c r="KHK41" s="414"/>
      <c r="KHL41" s="414"/>
      <c r="KHM41" s="213"/>
      <c r="KHN41" s="213"/>
      <c r="KHO41" s="213"/>
      <c r="KHP41" s="213"/>
      <c r="KHQ41" s="414"/>
      <c r="KHR41" s="414"/>
      <c r="KHS41" s="213"/>
      <c r="KHT41" s="213"/>
      <c r="KHU41" s="213"/>
      <c r="KHV41" s="213"/>
      <c r="KHW41" s="414"/>
      <c r="KHX41" s="414"/>
      <c r="KHY41" s="213"/>
      <c r="KHZ41" s="213"/>
      <c r="KIA41" s="213"/>
      <c r="KIB41" s="213"/>
      <c r="KIC41" s="414"/>
      <c r="KID41" s="414"/>
      <c r="KIE41" s="213"/>
      <c r="KIF41" s="213"/>
      <c r="KIG41" s="213"/>
      <c r="KIH41" s="213"/>
      <c r="KII41" s="414"/>
      <c r="KIJ41" s="414"/>
      <c r="KIK41" s="213"/>
      <c r="KIL41" s="213"/>
      <c r="KIM41" s="213"/>
      <c r="KIN41" s="213"/>
      <c r="KIO41" s="414"/>
      <c r="KIP41" s="414"/>
      <c r="KIQ41" s="213"/>
      <c r="KIR41" s="213"/>
      <c r="KIS41" s="213"/>
      <c r="KIT41" s="213"/>
      <c r="KIU41" s="414"/>
      <c r="KIV41" s="414"/>
      <c r="KIW41" s="213"/>
      <c r="KIX41" s="213"/>
      <c r="KIY41" s="213"/>
      <c r="KIZ41" s="213"/>
      <c r="KJA41" s="414"/>
      <c r="KJB41" s="414"/>
      <c r="KJC41" s="213"/>
      <c r="KJD41" s="213"/>
      <c r="KJE41" s="213"/>
      <c r="KJF41" s="213"/>
      <c r="KJG41" s="414"/>
      <c r="KJH41" s="414"/>
      <c r="KJI41" s="213"/>
      <c r="KJJ41" s="213"/>
      <c r="KJK41" s="213"/>
      <c r="KJL41" s="213"/>
      <c r="KJM41" s="414"/>
      <c r="KJN41" s="414"/>
      <c r="KJO41" s="213"/>
      <c r="KJP41" s="213"/>
      <c r="KJQ41" s="213"/>
      <c r="KJR41" s="213"/>
      <c r="KJS41" s="414"/>
      <c r="KJT41" s="414"/>
      <c r="KJU41" s="213"/>
      <c r="KJV41" s="213"/>
      <c r="KJW41" s="213"/>
      <c r="KJX41" s="213"/>
      <c r="KJY41" s="414"/>
      <c r="KJZ41" s="414"/>
      <c r="KKA41" s="213"/>
      <c r="KKB41" s="213"/>
      <c r="KKC41" s="213"/>
      <c r="KKD41" s="213"/>
      <c r="KKE41" s="414"/>
      <c r="KKF41" s="414"/>
      <c r="KKG41" s="213"/>
      <c r="KKH41" s="213"/>
      <c r="KKI41" s="213"/>
      <c r="KKJ41" s="213"/>
      <c r="KKK41" s="414"/>
      <c r="KKL41" s="414"/>
      <c r="KKM41" s="213"/>
      <c r="KKN41" s="213"/>
      <c r="KKO41" s="213"/>
      <c r="KKP41" s="213"/>
      <c r="KKQ41" s="414"/>
      <c r="KKR41" s="414"/>
      <c r="KKS41" s="213"/>
      <c r="KKT41" s="213"/>
      <c r="KKU41" s="213"/>
      <c r="KKV41" s="213"/>
      <c r="KKW41" s="414"/>
      <c r="KKX41" s="414"/>
      <c r="KKY41" s="213"/>
      <c r="KKZ41" s="213"/>
      <c r="KLA41" s="213"/>
      <c r="KLB41" s="213"/>
      <c r="KLC41" s="414"/>
      <c r="KLD41" s="414"/>
      <c r="KLE41" s="213"/>
      <c r="KLF41" s="213"/>
      <c r="KLG41" s="213"/>
      <c r="KLH41" s="213"/>
      <c r="KLI41" s="414"/>
      <c r="KLJ41" s="414"/>
      <c r="KLK41" s="213"/>
      <c r="KLL41" s="213"/>
      <c r="KLM41" s="213"/>
      <c r="KLN41" s="213"/>
      <c r="KLO41" s="414"/>
      <c r="KLP41" s="414"/>
      <c r="KLQ41" s="213"/>
      <c r="KLR41" s="213"/>
      <c r="KLS41" s="213"/>
      <c r="KLT41" s="213"/>
      <c r="KLU41" s="414"/>
      <c r="KLV41" s="414"/>
      <c r="KLW41" s="213"/>
      <c r="KLX41" s="213"/>
      <c r="KLY41" s="213"/>
      <c r="KLZ41" s="213"/>
      <c r="KMA41" s="414"/>
      <c r="KMB41" s="414"/>
      <c r="KMC41" s="213"/>
      <c r="KMD41" s="213"/>
      <c r="KME41" s="213"/>
      <c r="KMF41" s="213"/>
      <c r="KMG41" s="414"/>
      <c r="KMH41" s="414"/>
      <c r="KMI41" s="213"/>
      <c r="KMJ41" s="213"/>
      <c r="KMK41" s="213"/>
      <c r="KML41" s="213"/>
      <c r="KMM41" s="414"/>
      <c r="KMN41" s="414"/>
      <c r="KMO41" s="213"/>
      <c r="KMP41" s="213"/>
      <c r="KMQ41" s="213"/>
      <c r="KMR41" s="213"/>
      <c r="KMS41" s="414"/>
      <c r="KMT41" s="414"/>
      <c r="KMU41" s="213"/>
      <c r="KMV41" s="213"/>
      <c r="KMW41" s="213"/>
      <c r="KMX41" s="213"/>
      <c r="KMY41" s="414"/>
      <c r="KMZ41" s="414"/>
      <c r="KNA41" s="213"/>
      <c r="KNB41" s="213"/>
      <c r="KNC41" s="213"/>
      <c r="KND41" s="213"/>
      <c r="KNE41" s="414"/>
      <c r="KNF41" s="414"/>
      <c r="KNG41" s="213"/>
      <c r="KNH41" s="213"/>
      <c r="KNI41" s="213"/>
      <c r="KNJ41" s="213"/>
      <c r="KNK41" s="414"/>
      <c r="KNL41" s="414"/>
      <c r="KNM41" s="213"/>
      <c r="KNN41" s="213"/>
      <c r="KNO41" s="213"/>
      <c r="KNP41" s="213"/>
      <c r="KNQ41" s="414"/>
      <c r="KNR41" s="414"/>
      <c r="KNS41" s="213"/>
      <c r="KNT41" s="213"/>
      <c r="KNU41" s="213"/>
      <c r="KNV41" s="213"/>
      <c r="KNW41" s="414"/>
      <c r="KNX41" s="414"/>
      <c r="KNY41" s="213"/>
      <c r="KNZ41" s="213"/>
      <c r="KOA41" s="213"/>
      <c r="KOB41" s="213"/>
      <c r="KOC41" s="414"/>
      <c r="KOD41" s="414"/>
      <c r="KOE41" s="213"/>
      <c r="KOF41" s="213"/>
      <c r="KOG41" s="213"/>
      <c r="KOH41" s="213"/>
      <c r="KOI41" s="414"/>
      <c r="KOJ41" s="414"/>
      <c r="KOK41" s="213"/>
      <c r="KOL41" s="213"/>
      <c r="KOM41" s="213"/>
      <c r="KON41" s="213"/>
      <c r="KOO41" s="414"/>
      <c r="KOP41" s="414"/>
      <c r="KOQ41" s="213"/>
      <c r="KOR41" s="213"/>
      <c r="KOS41" s="213"/>
      <c r="KOT41" s="213"/>
      <c r="KOU41" s="414"/>
      <c r="KOV41" s="414"/>
      <c r="KOW41" s="213"/>
      <c r="KOX41" s="213"/>
      <c r="KOY41" s="213"/>
      <c r="KOZ41" s="213"/>
      <c r="KPA41" s="414"/>
      <c r="KPB41" s="414"/>
      <c r="KPC41" s="213"/>
      <c r="KPD41" s="213"/>
      <c r="KPE41" s="213"/>
      <c r="KPF41" s="213"/>
      <c r="KPG41" s="414"/>
      <c r="KPH41" s="414"/>
      <c r="KPI41" s="213"/>
      <c r="KPJ41" s="213"/>
      <c r="KPK41" s="213"/>
      <c r="KPL41" s="213"/>
      <c r="KPM41" s="414"/>
      <c r="KPN41" s="414"/>
      <c r="KPO41" s="213"/>
      <c r="KPP41" s="213"/>
      <c r="KPQ41" s="213"/>
      <c r="KPR41" s="213"/>
      <c r="KPS41" s="414"/>
      <c r="KPT41" s="414"/>
      <c r="KPU41" s="213"/>
      <c r="KPV41" s="213"/>
      <c r="KPW41" s="213"/>
      <c r="KPX41" s="213"/>
      <c r="KPY41" s="414"/>
      <c r="KPZ41" s="414"/>
      <c r="KQA41" s="213"/>
      <c r="KQB41" s="213"/>
      <c r="KQC41" s="213"/>
      <c r="KQD41" s="213"/>
      <c r="KQE41" s="414"/>
      <c r="KQF41" s="414"/>
      <c r="KQG41" s="213"/>
      <c r="KQH41" s="213"/>
      <c r="KQI41" s="213"/>
      <c r="KQJ41" s="213"/>
      <c r="KQK41" s="414"/>
      <c r="KQL41" s="414"/>
      <c r="KQM41" s="213"/>
      <c r="KQN41" s="213"/>
      <c r="KQO41" s="213"/>
      <c r="KQP41" s="213"/>
      <c r="KQQ41" s="414"/>
      <c r="KQR41" s="414"/>
      <c r="KQS41" s="213"/>
      <c r="KQT41" s="213"/>
      <c r="KQU41" s="213"/>
      <c r="KQV41" s="213"/>
      <c r="KQW41" s="414"/>
      <c r="KQX41" s="414"/>
      <c r="KQY41" s="213"/>
      <c r="KQZ41" s="213"/>
      <c r="KRA41" s="213"/>
      <c r="KRB41" s="213"/>
      <c r="KRC41" s="414"/>
      <c r="KRD41" s="414"/>
      <c r="KRE41" s="213"/>
      <c r="KRF41" s="213"/>
      <c r="KRG41" s="213"/>
      <c r="KRH41" s="213"/>
      <c r="KRI41" s="414"/>
      <c r="KRJ41" s="414"/>
      <c r="KRK41" s="213"/>
      <c r="KRL41" s="213"/>
      <c r="KRM41" s="213"/>
      <c r="KRN41" s="213"/>
      <c r="KRO41" s="414"/>
      <c r="KRP41" s="414"/>
      <c r="KRQ41" s="213"/>
      <c r="KRR41" s="213"/>
      <c r="KRS41" s="213"/>
      <c r="KRT41" s="213"/>
      <c r="KRU41" s="414"/>
      <c r="KRV41" s="414"/>
      <c r="KRW41" s="213"/>
      <c r="KRX41" s="213"/>
      <c r="KRY41" s="213"/>
      <c r="KRZ41" s="213"/>
      <c r="KSA41" s="414"/>
      <c r="KSB41" s="414"/>
      <c r="KSC41" s="213"/>
      <c r="KSD41" s="213"/>
      <c r="KSE41" s="213"/>
      <c r="KSF41" s="213"/>
      <c r="KSG41" s="414"/>
      <c r="KSH41" s="414"/>
      <c r="KSI41" s="213"/>
      <c r="KSJ41" s="213"/>
      <c r="KSK41" s="213"/>
      <c r="KSL41" s="213"/>
      <c r="KSM41" s="414"/>
      <c r="KSN41" s="414"/>
      <c r="KSO41" s="213"/>
      <c r="KSP41" s="213"/>
      <c r="KSQ41" s="213"/>
      <c r="KSR41" s="213"/>
      <c r="KSS41" s="414"/>
      <c r="KST41" s="414"/>
      <c r="KSU41" s="213"/>
      <c r="KSV41" s="213"/>
      <c r="KSW41" s="213"/>
      <c r="KSX41" s="213"/>
      <c r="KSY41" s="414"/>
      <c r="KSZ41" s="414"/>
      <c r="KTA41" s="213"/>
      <c r="KTB41" s="213"/>
      <c r="KTC41" s="213"/>
      <c r="KTD41" s="213"/>
      <c r="KTE41" s="414"/>
      <c r="KTF41" s="414"/>
      <c r="KTG41" s="213"/>
      <c r="KTH41" s="213"/>
      <c r="KTI41" s="213"/>
      <c r="KTJ41" s="213"/>
      <c r="KTK41" s="414"/>
      <c r="KTL41" s="414"/>
      <c r="KTM41" s="213"/>
      <c r="KTN41" s="213"/>
      <c r="KTO41" s="213"/>
      <c r="KTP41" s="213"/>
      <c r="KTQ41" s="414"/>
      <c r="KTR41" s="414"/>
      <c r="KTS41" s="213"/>
      <c r="KTT41" s="213"/>
      <c r="KTU41" s="213"/>
      <c r="KTV41" s="213"/>
      <c r="KTW41" s="414"/>
      <c r="KTX41" s="414"/>
      <c r="KTY41" s="213"/>
      <c r="KTZ41" s="213"/>
      <c r="KUA41" s="213"/>
      <c r="KUB41" s="213"/>
      <c r="KUC41" s="414"/>
      <c r="KUD41" s="414"/>
      <c r="KUE41" s="213"/>
      <c r="KUF41" s="213"/>
      <c r="KUG41" s="213"/>
      <c r="KUH41" s="213"/>
      <c r="KUI41" s="414"/>
      <c r="KUJ41" s="414"/>
      <c r="KUK41" s="213"/>
      <c r="KUL41" s="213"/>
      <c r="KUM41" s="213"/>
      <c r="KUN41" s="213"/>
      <c r="KUO41" s="414"/>
      <c r="KUP41" s="414"/>
      <c r="KUQ41" s="213"/>
      <c r="KUR41" s="213"/>
      <c r="KUS41" s="213"/>
      <c r="KUT41" s="213"/>
      <c r="KUU41" s="414"/>
      <c r="KUV41" s="414"/>
      <c r="KUW41" s="213"/>
      <c r="KUX41" s="213"/>
      <c r="KUY41" s="213"/>
      <c r="KUZ41" s="213"/>
      <c r="KVA41" s="414"/>
      <c r="KVB41" s="414"/>
      <c r="KVC41" s="213"/>
      <c r="KVD41" s="213"/>
      <c r="KVE41" s="213"/>
      <c r="KVF41" s="213"/>
      <c r="KVG41" s="414"/>
      <c r="KVH41" s="414"/>
      <c r="KVI41" s="213"/>
      <c r="KVJ41" s="213"/>
      <c r="KVK41" s="213"/>
      <c r="KVL41" s="213"/>
      <c r="KVM41" s="414"/>
      <c r="KVN41" s="414"/>
      <c r="KVO41" s="213"/>
      <c r="KVP41" s="213"/>
      <c r="KVQ41" s="213"/>
      <c r="KVR41" s="213"/>
      <c r="KVS41" s="414"/>
      <c r="KVT41" s="414"/>
      <c r="KVU41" s="213"/>
      <c r="KVV41" s="213"/>
      <c r="KVW41" s="213"/>
      <c r="KVX41" s="213"/>
      <c r="KVY41" s="414"/>
      <c r="KVZ41" s="414"/>
      <c r="KWA41" s="213"/>
      <c r="KWB41" s="213"/>
      <c r="KWC41" s="213"/>
      <c r="KWD41" s="213"/>
      <c r="KWE41" s="414"/>
      <c r="KWF41" s="414"/>
      <c r="KWG41" s="213"/>
      <c r="KWH41" s="213"/>
      <c r="KWI41" s="213"/>
      <c r="KWJ41" s="213"/>
      <c r="KWK41" s="414"/>
      <c r="KWL41" s="414"/>
      <c r="KWM41" s="213"/>
      <c r="KWN41" s="213"/>
      <c r="KWO41" s="213"/>
      <c r="KWP41" s="213"/>
      <c r="KWQ41" s="414"/>
      <c r="KWR41" s="414"/>
      <c r="KWS41" s="213"/>
      <c r="KWT41" s="213"/>
      <c r="KWU41" s="213"/>
      <c r="KWV41" s="213"/>
      <c r="KWW41" s="414"/>
      <c r="KWX41" s="414"/>
      <c r="KWY41" s="213"/>
      <c r="KWZ41" s="213"/>
      <c r="KXA41" s="213"/>
      <c r="KXB41" s="213"/>
      <c r="KXC41" s="414"/>
      <c r="KXD41" s="414"/>
      <c r="KXE41" s="213"/>
      <c r="KXF41" s="213"/>
      <c r="KXG41" s="213"/>
      <c r="KXH41" s="213"/>
      <c r="KXI41" s="414"/>
      <c r="KXJ41" s="414"/>
      <c r="KXK41" s="213"/>
      <c r="KXL41" s="213"/>
      <c r="KXM41" s="213"/>
      <c r="KXN41" s="213"/>
      <c r="KXO41" s="414"/>
      <c r="KXP41" s="414"/>
      <c r="KXQ41" s="213"/>
      <c r="KXR41" s="213"/>
      <c r="KXS41" s="213"/>
      <c r="KXT41" s="213"/>
      <c r="KXU41" s="414"/>
      <c r="KXV41" s="414"/>
      <c r="KXW41" s="213"/>
      <c r="KXX41" s="213"/>
      <c r="KXY41" s="213"/>
      <c r="KXZ41" s="213"/>
      <c r="KYA41" s="414"/>
      <c r="KYB41" s="414"/>
      <c r="KYC41" s="213"/>
      <c r="KYD41" s="213"/>
      <c r="KYE41" s="213"/>
      <c r="KYF41" s="213"/>
      <c r="KYG41" s="414"/>
      <c r="KYH41" s="414"/>
      <c r="KYI41" s="213"/>
      <c r="KYJ41" s="213"/>
      <c r="KYK41" s="213"/>
      <c r="KYL41" s="213"/>
      <c r="KYM41" s="414"/>
      <c r="KYN41" s="414"/>
      <c r="KYO41" s="213"/>
      <c r="KYP41" s="213"/>
      <c r="KYQ41" s="213"/>
      <c r="KYR41" s="213"/>
      <c r="KYS41" s="414"/>
      <c r="KYT41" s="414"/>
      <c r="KYU41" s="213"/>
      <c r="KYV41" s="213"/>
      <c r="KYW41" s="213"/>
      <c r="KYX41" s="213"/>
      <c r="KYY41" s="414"/>
      <c r="KYZ41" s="414"/>
      <c r="KZA41" s="213"/>
      <c r="KZB41" s="213"/>
      <c r="KZC41" s="213"/>
      <c r="KZD41" s="213"/>
      <c r="KZE41" s="414"/>
      <c r="KZF41" s="414"/>
      <c r="KZG41" s="213"/>
      <c r="KZH41" s="213"/>
      <c r="KZI41" s="213"/>
      <c r="KZJ41" s="213"/>
      <c r="KZK41" s="414"/>
      <c r="KZL41" s="414"/>
      <c r="KZM41" s="213"/>
      <c r="KZN41" s="213"/>
      <c r="KZO41" s="213"/>
      <c r="KZP41" s="213"/>
      <c r="KZQ41" s="414"/>
      <c r="KZR41" s="414"/>
      <c r="KZS41" s="213"/>
      <c r="KZT41" s="213"/>
      <c r="KZU41" s="213"/>
      <c r="KZV41" s="213"/>
      <c r="KZW41" s="414"/>
      <c r="KZX41" s="414"/>
      <c r="KZY41" s="213"/>
      <c r="KZZ41" s="213"/>
      <c r="LAA41" s="213"/>
      <c r="LAB41" s="213"/>
      <c r="LAC41" s="414"/>
      <c r="LAD41" s="414"/>
      <c r="LAE41" s="213"/>
      <c r="LAF41" s="213"/>
      <c r="LAG41" s="213"/>
      <c r="LAH41" s="213"/>
      <c r="LAI41" s="414"/>
      <c r="LAJ41" s="414"/>
      <c r="LAK41" s="213"/>
      <c r="LAL41" s="213"/>
      <c r="LAM41" s="213"/>
      <c r="LAN41" s="213"/>
      <c r="LAO41" s="414"/>
      <c r="LAP41" s="414"/>
      <c r="LAQ41" s="213"/>
      <c r="LAR41" s="213"/>
      <c r="LAS41" s="213"/>
      <c r="LAT41" s="213"/>
      <c r="LAU41" s="414"/>
      <c r="LAV41" s="414"/>
      <c r="LAW41" s="213"/>
      <c r="LAX41" s="213"/>
      <c r="LAY41" s="213"/>
      <c r="LAZ41" s="213"/>
      <c r="LBA41" s="414"/>
      <c r="LBB41" s="414"/>
      <c r="LBC41" s="213"/>
      <c r="LBD41" s="213"/>
      <c r="LBE41" s="213"/>
      <c r="LBF41" s="213"/>
      <c r="LBG41" s="414"/>
      <c r="LBH41" s="414"/>
      <c r="LBI41" s="213"/>
      <c r="LBJ41" s="213"/>
      <c r="LBK41" s="213"/>
      <c r="LBL41" s="213"/>
      <c r="LBM41" s="414"/>
      <c r="LBN41" s="414"/>
      <c r="LBO41" s="213"/>
      <c r="LBP41" s="213"/>
      <c r="LBQ41" s="213"/>
      <c r="LBR41" s="213"/>
      <c r="LBS41" s="414"/>
      <c r="LBT41" s="414"/>
      <c r="LBU41" s="213"/>
      <c r="LBV41" s="213"/>
      <c r="LBW41" s="213"/>
      <c r="LBX41" s="213"/>
      <c r="LBY41" s="414"/>
      <c r="LBZ41" s="414"/>
      <c r="LCA41" s="213"/>
      <c r="LCB41" s="213"/>
      <c r="LCC41" s="213"/>
      <c r="LCD41" s="213"/>
      <c r="LCE41" s="414"/>
      <c r="LCF41" s="414"/>
      <c r="LCG41" s="213"/>
      <c r="LCH41" s="213"/>
      <c r="LCI41" s="213"/>
      <c r="LCJ41" s="213"/>
      <c r="LCK41" s="414"/>
      <c r="LCL41" s="414"/>
      <c r="LCM41" s="213"/>
      <c r="LCN41" s="213"/>
      <c r="LCO41" s="213"/>
      <c r="LCP41" s="213"/>
      <c r="LCQ41" s="414"/>
      <c r="LCR41" s="414"/>
      <c r="LCS41" s="213"/>
      <c r="LCT41" s="213"/>
      <c r="LCU41" s="213"/>
      <c r="LCV41" s="213"/>
      <c r="LCW41" s="414"/>
      <c r="LCX41" s="414"/>
      <c r="LCY41" s="213"/>
      <c r="LCZ41" s="213"/>
      <c r="LDA41" s="213"/>
      <c r="LDB41" s="213"/>
      <c r="LDC41" s="414"/>
      <c r="LDD41" s="414"/>
      <c r="LDE41" s="213"/>
      <c r="LDF41" s="213"/>
      <c r="LDG41" s="213"/>
      <c r="LDH41" s="213"/>
      <c r="LDI41" s="414"/>
      <c r="LDJ41" s="414"/>
      <c r="LDK41" s="213"/>
      <c r="LDL41" s="213"/>
      <c r="LDM41" s="213"/>
      <c r="LDN41" s="213"/>
      <c r="LDO41" s="414"/>
      <c r="LDP41" s="414"/>
      <c r="LDQ41" s="213"/>
      <c r="LDR41" s="213"/>
      <c r="LDS41" s="213"/>
      <c r="LDT41" s="213"/>
      <c r="LDU41" s="414"/>
      <c r="LDV41" s="414"/>
      <c r="LDW41" s="213"/>
      <c r="LDX41" s="213"/>
      <c r="LDY41" s="213"/>
      <c r="LDZ41" s="213"/>
      <c r="LEA41" s="414"/>
      <c r="LEB41" s="414"/>
      <c r="LEC41" s="213"/>
      <c r="LED41" s="213"/>
      <c r="LEE41" s="213"/>
      <c r="LEF41" s="213"/>
      <c r="LEG41" s="414"/>
      <c r="LEH41" s="414"/>
      <c r="LEI41" s="213"/>
      <c r="LEJ41" s="213"/>
      <c r="LEK41" s="213"/>
      <c r="LEL41" s="213"/>
      <c r="LEM41" s="414"/>
      <c r="LEN41" s="414"/>
      <c r="LEO41" s="213"/>
      <c r="LEP41" s="213"/>
      <c r="LEQ41" s="213"/>
      <c r="LER41" s="213"/>
      <c r="LES41" s="414"/>
      <c r="LET41" s="414"/>
      <c r="LEU41" s="213"/>
      <c r="LEV41" s="213"/>
      <c r="LEW41" s="213"/>
      <c r="LEX41" s="213"/>
      <c r="LEY41" s="414"/>
      <c r="LEZ41" s="414"/>
      <c r="LFA41" s="213"/>
      <c r="LFB41" s="213"/>
      <c r="LFC41" s="213"/>
      <c r="LFD41" s="213"/>
      <c r="LFE41" s="414"/>
      <c r="LFF41" s="414"/>
      <c r="LFG41" s="213"/>
      <c r="LFH41" s="213"/>
      <c r="LFI41" s="213"/>
      <c r="LFJ41" s="213"/>
      <c r="LFK41" s="414"/>
      <c r="LFL41" s="414"/>
      <c r="LFM41" s="213"/>
      <c r="LFN41" s="213"/>
      <c r="LFO41" s="213"/>
      <c r="LFP41" s="213"/>
      <c r="LFQ41" s="414"/>
      <c r="LFR41" s="414"/>
      <c r="LFS41" s="213"/>
      <c r="LFT41" s="213"/>
      <c r="LFU41" s="213"/>
      <c r="LFV41" s="213"/>
      <c r="LFW41" s="414"/>
      <c r="LFX41" s="414"/>
      <c r="LFY41" s="213"/>
      <c r="LFZ41" s="213"/>
      <c r="LGA41" s="213"/>
      <c r="LGB41" s="213"/>
      <c r="LGC41" s="414"/>
      <c r="LGD41" s="414"/>
      <c r="LGE41" s="213"/>
      <c r="LGF41" s="213"/>
      <c r="LGG41" s="213"/>
      <c r="LGH41" s="213"/>
      <c r="LGI41" s="414"/>
      <c r="LGJ41" s="414"/>
      <c r="LGK41" s="213"/>
      <c r="LGL41" s="213"/>
      <c r="LGM41" s="213"/>
      <c r="LGN41" s="213"/>
      <c r="LGO41" s="414"/>
      <c r="LGP41" s="414"/>
      <c r="LGQ41" s="213"/>
      <c r="LGR41" s="213"/>
      <c r="LGS41" s="213"/>
      <c r="LGT41" s="213"/>
      <c r="LGU41" s="414"/>
      <c r="LGV41" s="414"/>
      <c r="LGW41" s="213"/>
      <c r="LGX41" s="213"/>
      <c r="LGY41" s="213"/>
      <c r="LGZ41" s="213"/>
      <c r="LHA41" s="414"/>
      <c r="LHB41" s="414"/>
      <c r="LHC41" s="213"/>
      <c r="LHD41" s="213"/>
      <c r="LHE41" s="213"/>
      <c r="LHF41" s="213"/>
      <c r="LHG41" s="414"/>
      <c r="LHH41" s="414"/>
      <c r="LHI41" s="213"/>
      <c r="LHJ41" s="213"/>
      <c r="LHK41" s="213"/>
      <c r="LHL41" s="213"/>
      <c r="LHM41" s="414"/>
      <c r="LHN41" s="414"/>
      <c r="LHO41" s="213"/>
      <c r="LHP41" s="213"/>
      <c r="LHQ41" s="213"/>
      <c r="LHR41" s="213"/>
      <c r="LHS41" s="414"/>
      <c r="LHT41" s="414"/>
      <c r="LHU41" s="213"/>
      <c r="LHV41" s="213"/>
      <c r="LHW41" s="213"/>
      <c r="LHX41" s="213"/>
      <c r="LHY41" s="414"/>
      <c r="LHZ41" s="414"/>
      <c r="LIA41" s="213"/>
      <c r="LIB41" s="213"/>
      <c r="LIC41" s="213"/>
      <c r="LID41" s="213"/>
      <c r="LIE41" s="414"/>
      <c r="LIF41" s="414"/>
      <c r="LIG41" s="213"/>
      <c r="LIH41" s="213"/>
      <c r="LII41" s="213"/>
      <c r="LIJ41" s="213"/>
      <c r="LIK41" s="414"/>
      <c r="LIL41" s="414"/>
      <c r="LIM41" s="213"/>
      <c r="LIN41" s="213"/>
      <c r="LIO41" s="213"/>
      <c r="LIP41" s="213"/>
      <c r="LIQ41" s="414"/>
      <c r="LIR41" s="414"/>
      <c r="LIS41" s="213"/>
      <c r="LIT41" s="213"/>
      <c r="LIU41" s="213"/>
      <c r="LIV41" s="213"/>
      <c r="LIW41" s="414"/>
      <c r="LIX41" s="414"/>
      <c r="LIY41" s="213"/>
      <c r="LIZ41" s="213"/>
      <c r="LJA41" s="213"/>
      <c r="LJB41" s="213"/>
      <c r="LJC41" s="414"/>
      <c r="LJD41" s="414"/>
      <c r="LJE41" s="213"/>
      <c r="LJF41" s="213"/>
      <c r="LJG41" s="213"/>
      <c r="LJH41" s="213"/>
      <c r="LJI41" s="414"/>
      <c r="LJJ41" s="414"/>
      <c r="LJK41" s="213"/>
      <c r="LJL41" s="213"/>
      <c r="LJM41" s="213"/>
      <c r="LJN41" s="213"/>
      <c r="LJO41" s="414"/>
      <c r="LJP41" s="414"/>
      <c r="LJQ41" s="213"/>
      <c r="LJR41" s="213"/>
      <c r="LJS41" s="213"/>
      <c r="LJT41" s="213"/>
      <c r="LJU41" s="414"/>
      <c r="LJV41" s="414"/>
      <c r="LJW41" s="213"/>
      <c r="LJX41" s="213"/>
      <c r="LJY41" s="213"/>
      <c r="LJZ41" s="213"/>
      <c r="LKA41" s="414"/>
      <c r="LKB41" s="414"/>
      <c r="LKC41" s="213"/>
      <c r="LKD41" s="213"/>
      <c r="LKE41" s="213"/>
      <c r="LKF41" s="213"/>
      <c r="LKG41" s="414"/>
      <c r="LKH41" s="414"/>
      <c r="LKI41" s="213"/>
      <c r="LKJ41" s="213"/>
      <c r="LKK41" s="213"/>
      <c r="LKL41" s="213"/>
      <c r="LKM41" s="414"/>
      <c r="LKN41" s="414"/>
      <c r="LKO41" s="213"/>
      <c r="LKP41" s="213"/>
      <c r="LKQ41" s="213"/>
      <c r="LKR41" s="213"/>
      <c r="LKS41" s="414"/>
      <c r="LKT41" s="414"/>
      <c r="LKU41" s="213"/>
      <c r="LKV41" s="213"/>
      <c r="LKW41" s="213"/>
      <c r="LKX41" s="213"/>
      <c r="LKY41" s="414"/>
      <c r="LKZ41" s="414"/>
      <c r="LLA41" s="213"/>
      <c r="LLB41" s="213"/>
      <c r="LLC41" s="213"/>
      <c r="LLD41" s="213"/>
      <c r="LLE41" s="414"/>
      <c r="LLF41" s="414"/>
      <c r="LLG41" s="213"/>
      <c r="LLH41" s="213"/>
      <c r="LLI41" s="213"/>
      <c r="LLJ41" s="213"/>
      <c r="LLK41" s="414"/>
      <c r="LLL41" s="414"/>
      <c r="LLM41" s="213"/>
      <c r="LLN41" s="213"/>
      <c r="LLO41" s="213"/>
      <c r="LLP41" s="213"/>
      <c r="LLQ41" s="414"/>
      <c r="LLR41" s="414"/>
      <c r="LLS41" s="213"/>
      <c r="LLT41" s="213"/>
      <c r="LLU41" s="213"/>
      <c r="LLV41" s="213"/>
      <c r="LLW41" s="414"/>
      <c r="LLX41" s="414"/>
      <c r="LLY41" s="213"/>
      <c r="LLZ41" s="213"/>
      <c r="LMA41" s="213"/>
      <c r="LMB41" s="213"/>
      <c r="LMC41" s="414"/>
      <c r="LMD41" s="414"/>
      <c r="LME41" s="213"/>
      <c r="LMF41" s="213"/>
      <c r="LMG41" s="213"/>
      <c r="LMH41" s="213"/>
      <c r="LMI41" s="414"/>
      <c r="LMJ41" s="414"/>
      <c r="LMK41" s="213"/>
      <c r="LML41" s="213"/>
      <c r="LMM41" s="213"/>
      <c r="LMN41" s="213"/>
      <c r="LMO41" s="414"/>
      <c r="LMP41" s="414"/>
      <c r="LMQ41" s="213"/>
      <c r="LMR41" s="213"/>
      <c r="LMS41" s="213"/>
      <c r="LMT41" s="213"/>
      <c r="LMU41" s="414"/>
      <c r="LMV41" s="414"/>
      <c r="LMW41" s="213"/>
      <c r="LMX41" s="213"/>
      <c r="LMY41" s="213"/>
      <c r="LMZ41" s="213"/>
      <c r="LNA41" s="414"/>
      <c r="LNB41" s="414"/>
      <c r="LNC41" s="213"/>
      <c r="LND41" s="213"/>
      <c r="LNE41" s="213"/>
      <c r="LNF41" s="213"/>
      <c r="LNG41" s="414"/>
      <c r="LNH41" s="414"/>
      <c r="LNI41" s="213"/>
      <c r="LNJ41" s="213"/>
      <c r="LNK41" s="213"/>
      <c r="LNL41" s="213"/>
      <c r="LNM41" s="414"/>
      <c r="LNN41" s="414"/>
      <c r="LNO41" s="213"/>
      <c r="LNP41" s="213"/>
      <c r="LNQ41" s="213"/>
      <c r="LNR41" s="213"/>
      <c r="LNS41" s="414"/>
      <c r="LNT41" s="414"/>
      <c r="LNU41" s="213"/>
      <c r="LNV41" s="213"/>
      <c r="LNW41" s="213"/>
      <c r="LNX41" s="213"/>
      <c r="LNY41" s="414"/>
      <c r="LNZ41" s="414"/>
      <c r="LOA41" s="213"/>
      <c r="LOB41" s="213"/>
      <c r="LOC41" s="213"/>
      <c r="LOD41" s="213"/>
      <c r="LOE41" s="414"/>
      <c r="LOF41" s="414"/>
      <c r="LOG41" s="213"/>
      <c r="LOH41" s="213"/>
      <c r="LOI41" s="213"/>
      <c r="LOJ41" s="213"/>
      <c r="LOK41" s="414"/>
      <c r="LOL41" s="414"/>
      <c r="LOM41" s="213"/>
      <c r="LON41" s="213"/>
      <c r="LOO41" s="213"/>
      <c r="LOP41" s="213"/>
      <c r="LOQ41" s="414"/>
      <c r="LOR41" s="414"/>
      <c r="LOS41" s="213"/>
      <c r="LOT41" s="213"/>
      <c r="LOU41" s="213"/>
      <c r="LOV41" s="213"/>
      <c r="LOW41" s="414"/>
      <c r="LOX41" s="414"/>
      <c r="LOY41" s="213"/>
      <c r="LOZ41" s="213"/>
      <c r="LPA41" s="213"/>
      <c r="LPB41" s="213"/>
      <c r="LPC41" s="414"/>
      <c r="LPD41" s="414"/>
      <c r="LPE41" s="213"/>
      <c r="LPF41" s="213"/>
      <c r="LPG41" s="213"/>
      <c r="LPH41" s="213"/>
      <c r="LPI41" s="414"/>
      <c r="LPJ41" s="414"/>
      <c r="LPK41" s="213"/>
      <c r="LPL41" s="213"/>
      <c r="LPM41" s="213"/>
      <c r="LPN41" s="213"/>
      <c r="LPO41" s="414"/>
      <c r="LPP41" s="414"/>
      <c r="LPQ41" s="213"/>
      <c r="LPR41" s="213"/>
      <c r="LPS41" s="213"/>
      <c r="LPT41" s="213"/>
      <c r="LPU41" s="414"/>
      <c r="LPV41" s="414"/>
      <c r="LPW41" s="213"/>
      <c r="LPX41" s="213"/>
      <c r="LPY41" s="213"/>
      <c r="LPZ41" s="213"/>
      <c r="LQA41" s="414"/>
      <c r="LQB41" s="414"/>
      <c r="LQC41" s="213"/>
      <c r="LQD41" s="213"/>
      <c r="LQE41" s="213"/>
      <c r="LQF41" s="213"/>
      <c r="LQG41" s="414"/>
      <c r="LQH41" s="414"/>
      <c r="LQI41" s="213"/>
      <c r="LQJ41" s="213"/>
      <c r="LQK41" s="213"/>
      <c r="LQL41" s="213"/>
      <c r="LQM41" s="414"/>
      <c r="LQN41" s="414"/>
      <c r="LQO41" s="213"/>
      <c r="LQP41" s="213"/>
      <c r="LQQ41" s="213"/>
      <c r="LQR41" s="213"/>
      <c r="LQS41" s="414"/>
      <c r="LQT41" s="414"/>
      <c r="LQU41" s="213"/>
      <c r="LQV41" s="213"/>
      <c r="LQW41" s="213"/>
      <c r="LQX41" s="213"/>
      <c r="LQY41" s="414"/>
      <c r="LQZ41" s="414"/>
      <c r="LRA41" s="213"/>
      <c r="LRB41" s="213"/>
      <c r="LRC41" s="213"/>
      <c r="LRD41" s="213"/>
      <c r="LRE41" s="414"/>
      <c r="LRF41" s="414"/>
      <c r="LRG41" s="213"/>
      <c r="LRH41" s="213"/>
      <c r="LRI41" s="213"/>
      <c r="LRJ41" s="213"/>
      <c r="LRK41" s="414"/>
      <c r="LRL41" s="414"/>
      <c r="LRM41" s="213"/>
      <c r="LRN41" s="213"/>
      <c r="LRO41" s="213"/>
      <c r="LRP41" s="213"/>
      <c r="LRQ41" s="414"/>
      <c r="LRR41" s="414"/>
      <c r="LRS41" s="213"/>
      <c r="LRT41" s="213"/>
      <c r="LRU41" s="213"/>
      <c r="LRV41" s="213"/>
      <c r="LRW41" s="414"/>
      <c r="LRX41" s="414"/>
      <c r="LRY41" s="213"/>
      <c r="LRZ41" s="213"/>
      <c r="LSA41" s="213"/>
      <c r="LSB41" s="213"/>
      <c r="LSC41" s="414"/>
      <c r="LSD41" s="414"/>
      <c r="LSE41" s="213"/>
      <c r="LSF41" s="213"/>
      <c r="LSG41" s="213"/>
      <c r="LSH41" s="213"/>
      <c r="LSI41" s="414"/>
      <c r="LSJ41" s="414"/>
      <c r="LSK41" s="213"/>
      <c r="LSL41" s="213"/>
      <c r="LSM41" s="213"/>
      <c r="LSN41" s="213"/>
      <c r="LSO41" s="414"/>
      <c r="LSP41" s="414"/>
      <c r="LSQ41" s="213"/>
      <c r="LSR41" s="213"/>
      <c r="LSS41" s="213"/>
      <c r="LST41" s="213"/>
      <c r="LSU41" s="414"/>
      <c r="LSV41" s="414"/>
      <c r="LSW41" s="213"/>
      <c r="LSX41" s="213"/>
      <c r="LSY41" s="213"/>
      <c r="LSZ41" s="213"/>
      <c r="LTA41" s="414"/>
      <c r="LTB41" s="414"/>
      <c r="LTC41" s="213"/>
      <c r="LTD41" s="213"/>
      <c r="LTE41" s="213"/>
      <c r="LTF41" s="213"/>
      <c r="LTG41" s="414"/>
      <c r="LTH41" s="414"/>
      <c r="LTI41" s="213"/>
      <c r="LTJ41" s="213"/>
      <c r="LTK41" s="213"/>
      <c r="LTL41" s="213"/>
      <c r="LTM41" s="414"/>
      <c r="LTN41" s="414"/>
      <c r="LTO41" s="213"/>
      <c r="LTP41" s="213"/>
      <c r="LTQ41" s="213"/>
      <c r="LTR41" s="213"/>
      <c r="LTS41" s="414"/>
      <c r="LTT41" s="414"/>
      <c r="LTU41" s="213"/>
      <c r="LTV41" s="213"/>
      <c r="LTW41" s="213"/>
      <c r="LTX41" s="213"/>
      <c r="LTY41" s="414"/>
      <c r="LTZ41" s="414"/>
      <c r="LUA41" s="213"/>
      <c r="LUB41" s="213"/>
      <c r="LUC41" s="213"/>
      <c r="LUD41" s="213"/>
      <c r="LUE41" s="414"/>
      <c r="LUF41" s="414"/>
      <c r="LUG41" s="213"/>
      <c r="LUH41" s="213"/>
      <c r="LUI41" s="213"/>
      <c r="LUJ41" s="213"/>
      <c r="LUK41" s="414"/>
      <c r="LUL41" s="414"/>
      <c r="LUM41" s="213"/>
      <c r="LUN41" s="213"/>
      <c r="LUO41" s="213"/>
      <c r="LUP41" s="213"/>
      <c r="LUQ41" s="414"/>
      <c r="LUR41" s="414"/>
      <c r="LUS41" s="213"/>
      <c r="LUT41" s="213"/>
      <c r="LUU41" s="213"/>
      <c r="LUV41" s="213"/>
      <c r="LUW41" s="414"/>
      <c r="LUX41" s="414"/>
      <c r="LUY41" s="213"/>
      <c r="LUZ41" s="213"/>
      <c r="LVA41" s="213"/>
      <c r="LVB41" s="213"/>
      <c r="LVC41" s="414"/>
      <c r="LVD41" s="414"/>
      <c r="LVE41" s="213"/>
      <c r="LVF41" s="213"/>
      <c r="LVG41" s="213"/>
      <c r="LVH41" s="213"/>
      <c r="LVI41" s="414"/>
      <c r="LVJ41" s="414"/>
      <c r="LVK41" s="213"/>
      <c r="LVL41" s="213"/>
      <c r="LVM41" s="213"/>
      <c r="LVN41" s="213"/>
      <c r="LVO41" s="414"/>
      <c r="LVP41" s="414"/>
      <c r="LVQ41" s="213"/>
      <c r="LVR41" s="213"/>
      <c r="LVS41" s="213"/>
      <c r="LVT41" s="213"/>
      <c r="LVU41" s="414"/>
      <c r="LVV41" s="414"/>
      <c r="LVW41" s="213"/>
      <c r="LVX41" s="213"/>
      <c r="LVY41" s="213"/>
      <c r="LVZ41" s="213"/>
      <c r="LWA41" s="414"/>
      <c r="LWB41" s="414"/>
      <c r="LWC41" s="213"/>
      <c r="LWD41" s="213"/>
      <c r="LWE41" s="213"/>
      <c r="LWF41" s="213"/>
      <c r="LWG41" s="414"/>
      <c r="LWH41" s="414"/>
      <c r="LWI41" s="213"/>
      <c r="LWJ41" s="213"/>
      <c r="LWK41" s="213"/>
      <c r="LWL41" s="213"/>
      <c r="LWM41" s="414"/>
      <c r="LWN41" s="414"/>
      <c r="LWO41" s="213"/>
      <c r="LWP41" s="213"/>
      <c r="LWQ41" s="213"/>
      <c r="LWR41" s="213"/>
      <c r="LWS41" s="414"/>
      <c r="LWT41" s="414"/>
      <c r="LWU41" s="213"/>
      <c r="LWV41" s="213"/>
      <c r="LWW41" s="213"/>
      <c r="LWX41" s="213"/>
      <c r="LWY41" s="414"/>
      <c r="LWZ41" s="414"/>
      <c r="LXA41" s="213"/>
      <c r="LXB41" s="213"/>
      <c r="LXC41" s="213"/>
      <c r="LXD41" s="213"/>
      <c r="LXE41" s="414"/>
      <c r="LXF41" s="414"/>
      <c r="LXG41" s="213"/>
      <c r="LXH41" s="213"/>
      <c r="LXI41" s="213"/>
      <c r="LXJ41" s="213"/>
      <c r="LXK41" s="414"/>
      <c r="LXL41" s="414"/>
      <c r="LXM41" s="213"/>
      <c r="LXN41" s="213"/>
      <c r="LXO41" s="213"/>
      <c r="LXP41" s="213"/>
      <c r="LXQ41" s="414"/>
      <c r="LXR41" s="414"/>
      <c r="LXS41" s="213"/>
      <c r="LXT41" s="213"/>
      <c r="LXU41" s="213"/>
      <c r="LXV41" s="213"/>
      <c r="LXW41" s="414"/>
      <c r="LXX41" s="414"/>
      <c r="LXY41" s="213"/>
      <c r="LXZ41" s="213"/>
      <c r="LYA41" s="213"/>
      <c r="LYB41" s="213"/>
      <c r="LYC41" s="414"/>
      <c r="LYD41" s="414"/>
      <c r="LYE41" s="213"/>
      <c r="LYF41" s="213"/>
      <c r="LYG41" s="213"/>
      <c r="LYH41" s="213"/>
      <c r="LYI41" s="414"/>
      <c r="LYJ41" s="414"/>
      <c r="LYK41" s="213"/>
      <c r="LYL41" s="213"/>
      <c r="LYM41" s="213"/>
      <c r="LYN41" s="213"/>
      <c r="LYO41" s="414"/>
      <c r="LYP41" s="414"/>
      <c r="LYQ41" s="213"/>
      <c r="LYR41" s="213"/>
      <c r="LYS41" s="213"/>
      <c r="LYT41" s="213"/>
      <c r="LYU41" s="414"/>
      <c r="LYV41" s="414"/>
      <c r="LYW41" s="213"/>
      <c r="LYX41" s="213"/>
      <c r="LYY41" s="213"/>
      <c r="LYZ41" s="213"/>
      <c r="LZA41" s="414"/>
      <c r="LZB41" s="414"/>
      <c r="LZC41" s="213"/>
      <c r="LZD41" s="213"/>
      <c r="LZE41" s="213"/>
      <c r="LZF41" s="213"/>
      <c r="LZG41" s="414"/>
      <c r="LZH41" s="414"/>
      <c r="LZI41" s="213"/>
      <c r="LZJ41" s="213"/>
      <c r="LZK41" s="213"/>
      <c r="LZL41" s="213"/>
      <c r="LZM41" s="414"/>
      <c r="LZN41" s="414"/>
      <c r="LZO41" s="213"/>
      <c r="LZP41" s="213"/>
      <c r="LZQ41" s="213"/>
      <c r="LZR41" s="213"/>
      <c r="LZS41" s="414"/>
      <c r="LZT41" s="414"/>
      <c r="LZU41" s="213"/>
      <c r="LZV41" s="213"/>
      <c r="LZW41" s="213"/>
      <c r="LZX41" s="213"/>
      <c r="LZY41" s="414"/>
      <c r="LZZ41" s="414"/>
      <c r="MAA41" s="213"/>
      <c r="MAB41" s="213"/>
      <c r="MAC41" s="213"/>
      <c r="MAD41" s="213"/>
      <c r="MAE41" s="414"/>
      <c r="MAF41" s="414"/>
      <c r="MAG41" s="213"/>
      <c r="MAH41" s="213"/>
      <c r="MAI41" s="213"/>
      <c r="MAJ41" s="213"/>
      <c r="MAK41" s="414"/>
      <c r="MAL41" s="414"/>
      <c r="MAM41" s="213"/>
      <c r="MAN41" s="213"/>
      <c r="MAO41" s="213"/>
      <c r="MAP41" s="213"/>
      <c r="MAQ41" s="414"/>
      <c r="MAR41" s="414"/>
      <c r="MAS41" s="213"/>
      <c r="MAT41" s="213"/>
      <c r="MAU41" s="213"/>
      <c r="MAV41" s="213"/>
      <c r="MAW41" s="414"/>
      <c r="MAX41" s="414"/>
      <c r="MAY41" s="213"/>
      <c r="MAZ41" s="213"/>
      <c r="MBA41" s="213"/>
      <c r="MBB41" s="213"/>
      <c r="MBC41" s="414"/>
      <c r="MBD41" s="414"/>
      <c r="MBE41" s="213"/>
      <c r="MBF41" s="213"/>
      <c r="MBG41" s="213"/>
      <c r="MBH41" s="213"/>
      <c r="MBI41" s="414"/>
      <c r="MBJ41" s="414"/>
      <c r="MBK41" s="213"/>
      <c r="MBL41" s="213"/>
      <c r="MBM41" s="213"/>
      <c r="MBN41" s="213"/>
      <c r="MBO41" s="414"/>
      <c r="MBP41" s="414"/>
      <c r="MBQ41" s="213"/>
      <c r="MBR41" s="213"/>
      <c r="MBS41" s="213"/>
      <c r="MBT41" s="213"/>
      <c r="MBU41" s="414"/>
      <c r="MBV41" s="414"/>
      <c r="MBW41" s="213"/>
      <c r="MBX41" s="213"/>
      <c r="MBY41" s="213"/>
      <c r="MBZ41" s="213"/>
      <c r="MCA41" s="414"/>
      <c r="MCB41" s="414"/>
      <c r="MCC41" s="213"/>
      <c r="MCD41" s="213"/>
      <c r="MCE41" s="213"/>
      <c r="MCF41" s="213"/>
      <c r="MCG41" s="414"/>
      <c r="MCH41" s="414"/>
      <c r="MCI41" s="213"/>
      <c r="MCJ41" s="213"/>
      <c r="MCK41" s="213"/>
      <c r="MCL41" s="213"/>
      <c r="MCM41" s="414"/>
      <c r="MCN41" s="414"/>
      <c r="MCO41" s="213"/>
      <c r="MCP41" s="213"/>
      <c r="MCQ41" s="213"/>
      <c r="MCR41" s="213"/>
      <c r="MCS41" s="414"/>
      <c r="MCT41" s="414"/>
      <c r="MCU41" s="213"/>
      <c r="MCV41" s="213"/>
      <c r="MCW41" s="213"/>
      <c r="MCX41" s="213"/>
      <c r="MCY41" s="414"/>
      <c r="MCZ41" s="414"/>
      <c r="MDA41" s="213"/>
      <c r="MDB41" s="213"/>
      <c r="MDC41" s="213"/>
      <c r="MDD41" s="213"/>
      <c r="MDE41" s="414"/>
      <c r="MDF41" s="414"/>
      <c r="MDG41" s="213"/>
      <c r="MDH41" s="213"/>
      <c r="MDI41" s="213"/>
      <c r="MDJ41" s="213"/>
      <c r="MDK41" s="414"/>
      <c r="MDL41" s="414"/>
      <c r="MDM41" s="213"/>
      <c r="MDN41" s="213"/>
      <c r="MDO41" s="213"/>
      <c r="MDP41" s="213"/>
      <c r="MDQ41" s="414"/>
      <c r="MDR41" s="414"/>
      <c r="MDS41" s="213"/>
      <c r="MDT41" s="213"/>
      <c r="MDU41" s="213"/>
      <c r="MDV41" s="213"/>
      <c r="MDW41" s="414"/>
      <c r="MDX41" s="414"/>
      <c r="MDY41" s="213"/>
      <c r="MDZ41" s="213"/>
      <c r="MEA41" s="213"/>
      <c r="MEB41" s="213"/>
      <c r="MEC41" s="414"/>
      <c r="MED41" s="414"/>
      <c r="MEE41" s="213"/>
      <c r="MEF41" s="213"/>
      <c r="MEG41" s="213"/>
      <c r="MEH41" s="213"/>
      <c r="MEI41" s="414"/>
      <c r="MEJ41" s="414"/>
      <c r="MEK41" s="213"/>
      <c r="MEL41" s="213"/>
      <c r="MEM41" s="213"/>
      <c r="MEN41" s="213"/>
      <c r="MEO41" s="414"/>
      <c r="MEP41" s="414"/>
      <c r="MEQ41" s="213"/>
      <c r="MER41" s="213"/>
      <c r="MES41" s="213"/>
      <c r="MET41" s="213"/>
      <c r="MEU41" s="414"/>
      <c r="MEV41" s="414"/>
      <c r="MEW41" s="213"/>
      <c r="MEX41" s="213"/>
      <c r="MEY41" s="213"/>
      <c r="MEZ41" s="213"/>
      <c r="MFA41" s="414"/>
      <c r="MFB41" s="414"/>
      <c r="MFC41" s="213"/>
      <c r="MFD41" s="213"/>
      <c r="MFE41" s="213"/>
      <c r="MFF41" s="213"/>
      <c r="MFG41" s="414"/>
      <c r="MFH41" s="414"/>
      <c r="MFI41" s="213"/>
      <c r="MFJ41" s="213"/>
      <c r="MFK41" s="213"/>
      <c r="MFL41" s="213"/>
      <c r="MFM41" s="414"/>
      <c r="MFN41" s="414"/>
      <c r="MFO41" s="213"/>
      <c r="MFP41" s="213"/>
      <c r="MFQ41" s="213"/>
      <c r="MFR41" s="213"/>
      <c r="MFS41" s="414"/>
      <c r="MFT41" s="414"/>
      <c r="MFU41" s="213"/>
      <c r="MFV41" s="213"/>
      <c r="MFW41" s="213"/>
      <c r="MFX41" s="213"/>
      <c r="MFY41" s="414"/>
      <c r="MFZ41" s="414"/>
      <c r="MGA41" s="213"/>
      <c r="MGB41" s="213"/>
      <c r="MGC41" s="213"/>
      <c r="MGD41" s="213"/>
      <c r="MGE41" s="414"/>
      <c r="MGF41" s="414"/>
      <c r="MGG41" s="213"/>
      <c r="MGH41" s="213"/>
      <c r="MGI41" s="213"/>
      <c r="MGJ41" s="213"/>
      <c r="MGK41" s="414"/>
      <c r="MGL41" s="414"/>
      <c r="MGM41" s="213"/>
      <c r="MGN41" s="213"/>
      <c r="MGO41" s="213"/>
      <c r="MGP41" s="213"/>
      <c r="MGQ41" s="414"/>
      <c r="MGR41" s="414"/>
      <c r="MGS41" s="213"/>
      <c r="MGT41" s="213"/>
      <c r="MGU41" s="213"/>
      <c r="MGV41" s="213"/>
      <c r="MGW41" s="414"/>
      <c r="MGX41" s="414"/>
      <c r="MGY41" s="213"/>
      <c r="MGZ41" s="213"/>
      <c r="MHA41" s="213"/>
      <c r="MHB41" s="213"/>
      <c r="MHC41" s="414"/>
      <c r="MHD41" s="414"/>
      <c r="MHE41" s="213"/>
      <c r="MHF41" s="213"/>
      <c r="MHG41" s="213"/>
      <c r="MHH41" s="213"/>
      <c r="MHI41" s="414"/>
      <c r="MHJ41" s="414"/>
      <c r="MHK41" s="213"/>
      <c r="MHL41" s="213"/>
      <c r="MHM41" s="213"/>
      <c r="MHN41" s="213"/>
      <c r="MHO41" s="414"/>
      <c r="MHP41" s="414"/>
      <c r="MHQ41" s="213"/>
      <c r="MHR41" s="213"/>
      <c r="MHS41" s="213"/>
      <c r="MHT41" s="213"/>
      <c r="MHU41" s="414"/>
      <c r="MHV41" s="414"/>
      <c r="MHW41" s="213"/>
      <c r="MHX41" s="213"/>
      <c r="MHY41" s="213"/>
      <c r="MHZ41" s="213"/>
      <c r="MIA41" s="414"/>
      <c r="MIB41" s="414"/>
      <c r="MIC41" s="213"/>
      <c r="MID41" s="213"/>
      <c r="MIE41" s="213"/>
      <c r="MIF41" s="213"/>
      <c r="MIG41" s="414"/>
      <c r="MIH41" s="414"/>
      <c r="MII41" s="213"/>
      <c r="MIJ41" s="213"/>
      <c r="MIK41" s="213"/>
      <c r="MIL41" s="213"/>
      <c r="MIM41" s="414"/>
      <c r="MIN41" s="414"/>
      <c r="MIO41" s="213"/>
      <c r="MIP41" s="213"/>
      <c r="MIQ41" s="213"/>
      <c r="MIR41" s="213"/>
      <c r="MIS41" s="414"/>
      <c r="MIT41" s="414"/>
      <c r="MIU41" s="213"/>
      <c r="MIV41" s="213"/>
      <c r="MIW41" s="213"/>
      <c r="MIX41" s="213"/>
      <c r="MIY41" s="414"/>
      <c r="MIZ41" s="414"/>
      <c r="MJA41" s="213"/>
      <c r="MJB41" s="213"/>
      <c r="MJC41" s="213"/>
      <c r="MJD41" s="213"/>
      <c r="MJE41" s="414"/>
      <c r="MJF41" s="414"/>
      <c r="MJG41" s="213"/>
      <c r="MJH41" s="213"/>
      <c r="MJI41" s="213"/>
      <c r="MJJ41" s="213"/>
      <c r="MJK41" s="414"/>
      <c r="MJL41" s="414"/>
      <c r="MJM41" s="213"/>
      <c r="MJN41" s="213"/>
      <c r="MJO41" s="213"/>
      <c r="MJP41" s="213"/>
      <c r="MJQ41" s="414"/>
      <c r="MJR41" s="414"/>
      <c r="MJS41" s="213"/>
      <c r="MJT41" s="213"/>
      <c r="MJU41" s="213"/>
      <c r="MJV41" s="213"/>
      <c r="MJW41" s="414"/>
      <c r="MJX41" s="414"/>
      <c r="MJY41" s="213"/>
      <c r="MJZ41" s="213"/>
      <c r="MKA41" s="213"/>
      <c r="MKB41" s="213"/>
      <c r="MKC41" s="414"/>
      <c r="MKD41" s="414"/>
      <c r="MKE41" s="213"/>
      <c r="MKF41" s="213"/>
      <c r="MKG41" s="213"/>
      <c r="MKH41" s="213"/>
      <c r="MKI41" s="414"/>
      <c r="MKJ41" s="414"/>
      <c r="MKK41" s="213"/>
      <c r="MKL41" s="213"/>
      <c r="MKM41" s="213"/>
      <c r="MKN41" s="213"/>
      <c r="MKO41" s="414"/>
      <c r="MKP41" s="414"/>
      <c r="MKQ41" s="213"/>
      <c r="MKR41" s="213"/>
      <c r="MKS41" s="213"/>
      <c r="MKT41" s="213"/>
      <c r="MKU41" s="414"/>
      <c r="MKV41" s="414"/>
      <c r="MKW41" s="213"/>
      <c r="MKX41" s="213"/>
      <c r="MKY41" s="213"/>
      <c r="MKZ41" s="213"/>
      <c r="MLA41" s="414"/>
      <c r="MLB41" s="414"/>
      <c r="MLC41" s="213"/>
      <c r="MLD41" s="213"/>
      <c r="MLE41" s="213"/>
      <c r="MLF41" s="213"/>
      <c r="MLG41" s="414"/>
      <c r="MLH41" s="414"/>
      <c r="MLI41" s="213"/>
      <c r="MLJ41" s="213"/>
      <c r="MLK41" s="213"/>
      <c r="MLL41" s="213"/>
      <c r="MLM41" s="414"/>
      <c r="MLN41" s="414"/>
      <c r="MLO41" s="213"/>
      <c r="MLP41" s="213"/>
      <c r="MLQ41" s="213"/>
      <c r="MLR41" s="213"/>
      <c r="MLS41" s="414"/>
      <c r="MLT41" s="414"/>
      <c r="MLU41" s="213"/>
      <c r="MLV41" s="213"/>
      <c r="MLW41" s="213"/>
      <c r="MLX41" s="213"/>
      <c r="MLY41" s="414"/>
      <c r="MLZ41" s="414"/>
      <c r="MMA41" s="213"/>
      <c r="MMB41" s="213"/>
      <c r="MMC41" s="213"/>
      <c r="MMD41" s="213"/>
      <c r="MME41" s="414"/>
      <c r="MMF41" s="414"/>
      <c r="MMG41" s="213"/>
      <c r="MMH41" s="213"/>
      <c r="MMI41" s="213"/>
      <c r="MMJ41" s="213"/>
      <c r="MMK41" s="414"/>
      <c r="MML41" s="414"/>
      <c r="MMM41" s="213"/>
      <c r="MMN41" s="213"/>
      <c r="MMO41" s="213"/>
      <c r="MMP41" s="213"/>
      <c r="MMQ41" s="414"/>
      <c r="MMR41" s="414"/>
      <c r="MMS41" s="213"/>
      <c r="MMT41" s="213"/>
      <c r="MMU41" s="213"/>
      <c r="MMV41" s="213"/>
      <c r="MMW41" s="414"/>
      <c r="MMX41" s="414"/>
      <c r="MMY41" s="213"/>
      <c r="MMZ41" s="213"/>
      <c r="MNA41" s="213"/>
      <c r="MNB41" s="213"/>
      <c r="MNC41" s="414"/>
      <c r="MND41" s="414"/>
      <c r="MNE41" s="213"/>
      <c r="MNF41" s="213"/>
      <c r="MNG41" s="213"/>
      <c r="MNH41" s="213"/>
      <c r="MNI41" s="414"/>
      <c r="MNJ41" s="414"/>
      <c r="MNK41" s="213"/>
      <c r="MNL41" s="213"/>
      <c r="MNM41" s="213"/>
      <c r="MNN41" s="213"/>
      <c r="MNO41" s="414"/>
      <c r="MNP41" s="414"/>
      <c r="MNQ41" s="213"/>
      <c r="MNR41" s="213"/>
      <c r="MNS41" s="213"/>
      <c r="MNT41" s="213"/>
      <c r="MNU41" s="414"/>
      <c r="MNV41" s="414"/>
      <c r="MNW41" s="213"/>
      <c r="MNX41" s="213"/>
      <c r="MNY41" s="213"/>
      <c r="MNZ41" s="213"/>
      <c r="MOA41" s="414"/>
      <c r="MOB41" s="414"/>
      <c r="MOC41" s="213"/>
      <c r="MOD41" s="213"/>
      <c r="MOE41" s="213"/>
      <c r="MOF41" s="213"/>
      <c r="MOG41" s="414"/>
      <c r="MOH41" s="414"/>
      <c r="MOI41" s="213"/>
      <c r="MOJ41" s="213"/>
      <c r="MOK41" s="213"/>
      <c r="MOL41" s="213"/>
      <c r="MOM41" s="414"/>
      <c r="MON41" s="414"/>
      <c r="MOO41" s="213"/>
      <c r="MOP41" s="213"/>
      <c r="MOQ41" s="213"/>
      <c r="MOR41" s="213"/>
      <c r="MOS41" s="414"/>
      <c r="MOT41" s="414"/>
      <c r="MOU41" s="213"/>
      <c r="MOV41" s="213"/>
      <c r="MOW41" s="213"/>
      <c r="MOX41" s="213"/>
      <c r="MOY41" s="414"/>
      <c r="MOZ41" s="414"/>
      <c r="MPA41" s="213"/>
      <c r="MPB41" s="213"/>
      <c r="MPC41" s="213"/>
      <c r="MPD41" s="213"/>
      <c r="MPE41" s="414"/>
      <c r="MPF41" s="414"/>
      <c r="MPG41" s="213"/>
      <c r="MPH41" s="213"/>
      <c r="MPI41" s="213"/>
      <c r="MPJ41" s="213"/>
      <c r="MPK41" s="414"/>
      <c r="MPL41" s="414"/>
      <c r="MPM41" s="213"/>
      <c r="MPN41" s="213"/>
      <c r="MPO41" s="213"/>
      <c r="MPP41" s="213"/>
      <c r="MPQ41" s="414"/>
      <c r="MPR41" s="414"/>
      <c r="MPS41" s="213"/>
      <c r="MPT41" s="213"/>
      <c r="MPU41" s="213"/>
      <c r="MPV41" s="213"/>
      <c r="MPW41" s="414"/>
      <c r="MPX41" s="414"/>
      <c r="MPY41" s="213"/>
      <c r="MPZ41" s="213"/>
      <c r="MQA41" s="213"/>
      <c r="MQB41" s="213"/>
      <c r="MQC41" s="414"/>
      <c r="MQD41" s="414"/>
      <c r="MQE41" s="213"/>
      <c r="MQF41" s="213"/>
      <c r="MQG41" s="213"/>
      <c r="MQH41" s="213"/>
      <c r="MQI41" s="414"/>
      <c r="MQJ41" s="414"/>
      <c r="MQK41" s="213"/>
      <c r="MQL41" s="213"/>
      <c r="MQM41" s="213"/>
      <c r="MQN41" s="213"/>
      <c r="MQO41" s="414"/>
      <c r="MQP41" s="414"/>
      <c r="MQQ41" s="213"/>
      <c r="MQR41" s="213"/>
      <c r="MQS41" s="213"/>
      <c r="MQT41" s="213"/>
      <c r="MQU41" s="414"/>
      <c r="MQV41" s="414"/>
      <c r="MQW41" s="213"/>
      <c r="MQX41" s="213"/>
      <c r="MQY41" s="213"/>
      <c r="MQZ41" s="213"/>
      <c r="MRA41" s="414"/>
      <c r="MRB41" s="414"/>
      <c r="MRC41" s="213"/>
      <c r="MRD41" s="213"/>
      <c r="MRE41" s="213"/>
      <c r="MRF41" s="213"/>
      <c r="MRG41" s="414"/>
      <c r="MRH41" s="414"/>
      <c r="MRI41" s="213"/>
      <c r="MRJ41" s="213"/>
      <c r="MRK41" s="213"/>
      <c r="MRL41" s="213"/>
      <c r="MRM41" s="414"/>
      <c r="MRN41" s="414"/>
      <c r="MRO41" s="213"/>
      <c r="MRP41" s="213"/>
      <c r="MRQ41" s="213"/>
      <c r="MRR41" s="213"/>
      <c r="MRS41" s="414"/>
      <c r="MRT41" s="414"/>
      <c r="MRU41" s="213"/>
      <c r="MRV41" s="213"/>
      <c r="MRW41" s="213"/>
      <c r="MRX41" s="213"/>
      <c r="MRY41" s="414"/>
      <c r="MRZ41" s="414"/>
      <c r="MSA41" s="213"/>
      <c r="MSB41" s="213"/>
      <c r="MSC41" s="213"/>
      <c r="MSD41" s="213"/>
      <c r="MSE41" s="414"/>
      <c r="MSF41" s="414"/>
      <c r="MSG41" s="213"/>
      <c r="MSH41" s="213"/>
      <c r="MSI41" s="213"/>
      <c r="MSJ41" s="213"/>
      <c r="MSK41" s="414"/>
      <c r="MSL41" s="414"/>
      <c r="MSM41" s="213"/>
      <c r="MSN41" s="213"/>
      <c r="MSO41" s="213"/>
      <c r="MSP41" s="213"/>
      <c r="MSQ41" s="414"/>
      <c r="MSR41" s="414"/>
      <c r="MSS41" s="213"/>
      <c r="MST41" s="213"/>
      <c r="MSU41" s="213"/>
      <c r="MSV41" s="213"/>
      <c r="MSW41" s="414"/>
      <c r="MSX41" s="414"/>
      <c r="MSY41" s="213"/>
      <c r="MSZ41" s="213"/>
      <c r="MTA41" s="213"/>
      <c r="MTB41" s="213"/>
      <c r="MTC41" s="414"/>
      <c r="MTD41" s="414"/>
      <c r="MTE41" s="213"/>
      <c r="MTF41" s="213"/>
      <c r="MTG41" s="213"/>
      <c r="MTH41" s="213"/>
      <c r="MTI41" s="414"/>
      <c r="MTJ41" s="414"/>
      <c r="MTK41" s="213"/>
      <c r="MTL41" s="213"/>
      <c r="MTM41" s="213"/>
      <c r="MTN41" s="213"/>
      <c r="MTO41" s="414"/>
      <c r="MTP41" s="414"/>
      <c r="MTQ41" s="213"/>
      <c r="MTR41" s="213"/>
      <c r="MTS41" s="213"/>
      <c r="MTT41" s="213"/>
      <c r="MTU41" s="414"/>
      <c r="MTV41" s="414"/>
      <c r="MTW41" s="213"/>
      <c r="MTX41" s="213"/>
      <c r="MTY41" s="213"/>
      <c r="MTZ41" s="213"/>
      <c r="MUA41" s="414"/>
      <c r="MUB41" s="414"/>
      <c r="MUC41" s="213"/>
      <c r="MUD41" s="213"/>
      <c r="MUE41" s="213"/>
      <c r="MUF41" s="213"/>
      <c r="MUG41" s="414"/>
      <c r="MUH41" s="414"/>
      <c r="MUI41" s="213"/>
      <c r="MUJ41" s="213"/>
      <c r="MUK41" s="213"/>
      <c r="MUL41" s="213"/>
      <c r="MUM41" s="414"/>
      <c r="MUN41" s="414"/>
      <c r="MUO41" s="213"/>
      <c r="MUP41" s="213"/>
      <c r="MUQ41" s="213"/>
      <c r="MUR41" s="213"/>
      <c r="MUS41" s="414"/>
      <c r="MUT41" s="414"/>
      <c r="MUU41" s="213"/>
      <c r="MUV41" s="213"/>
      <c r="MUW41" s="213"/>
      <c r="MUX41" s="213"/>
      <c r="MUY41" s="414"/>
      <c r="MUZ41" s="414"/>
      <c r="MVA41" s="213"/>
      <c r="MVB41" s="213"/>
      <c r="MVC41" s="213"/>
      <c r="MVD41" s="213"/>
      <c r="MVE41" s="414"/>
      <c r="MVF41" s="414"/>
      <c r="MVG41" s="213"/>
      <c r="MVH41" s="213"/>
      <c r="MVI41" s="213"/>
      <c r="MVJ41" s="213"/>
      <c r="MVK41" s="414"/>
      <c r="MVL41" s="414"/>
      <c r="MVM41" s="213"/>
      <c r="MVN41" s="213"/>
      <c r="MVO41" s="213"/>
      <c r="MVP41" s="213"/>
      <c r="MVQ41" s="414"/>
      <c r="MVR41" s="414"/>
      <c r="MVS41" s="213"/>
      <c r="MVT41" s="213"/>
      <c r="MVU41" s="213"/>
      <c r="MVV41" s="213"/>
      <c r="MVW41" s="414"/>
      <c r="MVX41" s="414"/>
      <c r="MVY41" s="213"/>
      <c r="MVZ41" s="213"/>
      <c r="MWA41" s="213"/>
      <c r="MWB41" s="213"/>
      <c r="MWC41" s="414"/>
      <c r="MWD41" s="414"/>
      <c r="MWE41" s="213"/>
      <c r="MWF41" s="213"/>
      <c r="MWG41" s="213"/>
      <c r="MWH41" s="213"/>
      <c r="MWI41" s="414"/>
      <c r="MWJ41" s="414"/>
      <c r="MWK41" s="213"/>
      <c r="MWL41" s="213"/>
      <c r="MWM41" s="213"/>
      <c r="MWN41" s="213"/>
      <c r="MWO41" s="414"/>
      <c r="MWP41" s="414"/>
      <c r="MWQ41" s="213"/>
      <c r="MWR41" s="213"/>
      <c r="MWS41" s="213"/>
      <c r="MWT41" s="213"/>
      <c r="MWU41" s="414"/>
      <c r="MWV41" s="414"/>
      <c r="MWW41" s="213"/>
      <c r="MWX41" s="213"/>
      <c r="MWY41" s="213"/>
      <c r="MWZ41" s="213"/>
      <c r="MXA41" s="414"/>
      <c r="MXB41" s="414"/>
      <c r="MXC41" s="213"/>
      <c r="MXD41" s="213"/>
      <c r="MXE41" s="213"/>
      <c r="MXF41" s="213"/>
      <c r="MXG41" s="414"/>
      <c r="MXH41" s="414"/>
      <c r="MXI41" s="213"/>
      <c r="MXJ41" s="213"/>
      <c r="MXK41" s="213"/>
      <c r="MXL41" s="213"/>
      <c r="MXM41" s="414"/>
      <c r="MXN41" s="414"/>
      <c r="MXO41" s="213"/>
      <c r="MXP41" s="213"/>
      <c r="MXQ41" s="213"/>
      <c r="MXR41" s="213"/>
      <c r="MXS41" s="414"/>
      <c r="MXT41" s="414"/>
      <c r="MXU41" s="213"/>
      <c r="MXV41" s="213"/>
      <c r="MXW41" s="213"/>
      <c r="MXX41" s="213"/>
      <c r="MXY41" s="414"/>
      <c r="MXZ41" s="414"/>
      <c r="MYA41" s="213"/>
      <c r="MYB41" s="213"/>
      <c r="MYC41" s="213"/>
      <c r="MYD41" s="213"/>
      <c r="MYE41" s="414"/>
      <c r="MYF41" s="414"/>
      <c r="MYG41" s="213"/>
      <c r="MYH41" s="213"/>
      <c r="MYI41" s="213"/>
      <c r="MYJ41" s="213"/>
      <c r="MYK41" s="414"/>
      <c r="MYL41" s="414"/>
      <c r="MYM41" s="213"/>
      <c r="MYN41" s="213"/>
      <c r="MYO41" s="213"/>
      <c r="MYP41" s="213"/>
      <c r="MYQ41" s="414"/>
      <c r="MYR41" s="414"/>
      <c r="MYS41" s="213"/>
      <c r="MYT41" s="213"/>
      <c r="MYU41" s="213"/>
      <c r="MYV41" s="213"/>
      <c r="MYW41" s="414"/>
      <c r="MYX41" s="414"/>
      <c r="MYY41" s="213"/>
      <c r="MYZ41" s="213"/>
      <c r="MZA41" s="213"/>
      <c r="MZB41" s="213"/>
      <c r="MZC41" s="414"/>
      <c r="MZD41" s="414"/>
      <c r="MZE41" s="213"/>
      <c r="MZF41" s="213"/>
      <c r="MZG41" s="213"/>
      <c r="MZH41" s="213"/>
      <c r="MZI41" s="414"/>
      <c r="MZJ41" s="414"/>
      <c r="MZK41" s="213"/>
      <c r="MZL41" s="213"/>
      <c r="MZM41" s="213"/>
      <c r="MZN41" s="213"/>
      <c r="MZO41" s="414"/>
      <c r="MZP41" s="414"/>
      <c r="MZQ41" s="213"/>
      <c r="MZR41" s="213"/>
      <c r="MZS41" s="213"/>
      <c r="MZT41" s="213"/>
      <c r="MZU41" s="414"/>
      <c r="MZV41" s="414"/>
      <c r="MZW41" s="213"/>
      <c r="MZX41" s="213"/>
      <c r="MZY41" s="213"/>
      <c r="MZZ41" s="213"/>
      <c r="NAA41" s="414"/>
      <c r="NAB41" s="414"/>
      <c r="NAC41" s="213"/>
      <c r="NAD41" s="213"/>
      <c r="NAE41" s="213"/>
      <c r="NAF41" s="213"/>
      <c r="NAG41" s="414"/>
      <c r="NAH41" s="414"/>
      <c r="NAI41" s="213"/>
      <c r="NAJ41" s="213"/>
      <c r="NAK41" s="213"/>
      <c r="NAL41" s="213"/>
      <c r="NAM41" s="414"/>
      <c r="NAN41" s="414"/>
      <c r="NAO41" s="213"/>
      <c r="NAP41" s="213"/>
      <c r="NAQ41" s="213"/>
      <c r="NAR41" s="213"/>
      <c r="NAS41" s="414"/>
      <c r="NAT41" s="414"/>
      <c r="NAU41" s="213"/>
      <c r="NAV41" s="213"/>
      <c r="NAW41" s="213"/>
      <c r="NAX41" s="213"/>
      <c r="NAY41" s="414"/>
      <c r="NAZ41" s="414"/>
      <c r="NBA41" s="213"/>
      <c r="NBB41" s="213"/>
      <c r="NBC41" s="213"/>
      <c r="NBD41" s="213"/>
      <c r="NBE41" s="414"/>
      <c r="NBF41" s="414"/>
      <c r="NBG41" s="213"/>
      <c r="NBH41" s="213"/>
      <c r="NBI41" s="213"/>
      <c r="NBJ41" s="213"/>
      <c r="NBK41" s="414"/>
      <c r="NBL41" s="414"/>
      <c r="NBM41" s="213"/>
      <c r="NBN41" s="213"/>
      <c r="NBO41" s="213"/>
      <c r="NBP41" s="213"/>
      <c r="NBQ41" s="414"/>
      <c r="NBR41" s="414"/>
      <c r="NBS41" s="213"/>
      <c r="NBT41" s="213"/>
      <c r="NBU41" s="213"/>
      <c r="NBV41" s="213"/>
      <c r="NBW41" s="414"/>
      <c r="NBX41" s="414"/>
      <c r="NBY41" s="213"/>
      <c r="NBZ41" s="213"/>
      <c r="NCA41" s="213"/>
      <c r="NCB41" s="213"/>
      <c r="NCC41" s="414"/>
      <c r="NCD41" s="414"/>
      <c r="NCE41" s="213"/>
      <c r="NCF41" s="213"/>
      <c r="NCG41" s="213"/>
      <c r="NCH41" s="213"/>
      <c r="NCI41" s="414"/>
      <c r="NCJ41" s="414"/>
      <c r="NCK41" s="213"/>
      <c r="NCL41" s="213"/>
      <c r="NCM41" s="213"/>
      <c r="NCN41" s="213"/>
      <c r="NCO41" s="414"/>
      <c r="NCP41" s="414"/>
      <c r="NCQ41" s="213"/>
      <c r="NCR41" s="213"/>
      <c r="NCS41" s="213"/>
      <c r="NCT41" s="213"/>
      <c r="NCU41" s="414"/>
      <c r="NCV41" s="414"/>
      <c r="NCW41" s="213"/>
      <c r="NCX41" s="213"/>
      <c r="NCY41" s="213"/>
      <c r="NCZ41" s="213"/>
      <c r="NDA41" s="414"/>
      <c r="NDB41" s="414"/>
      <c r="NDC41" s="213"/>
      <c r="NDD41" s="213"/>
      <c r="NDE41" s="213"/>
      <c r="NDF41" s="213"/>
      <c r="NDG41" s="414"/>
      <c r="NDH41" s="414"/>
      <c r="NDI41" s="213"/>
      <c r="NDJ41" s="213"/>
      <c r="NDK41" s="213"/>
      <c r="NDL41" s="213"/>
      <c r="NDM41" s="414"/>
      <c r="NDN41" s="414"/>
      <c r="NDO41" s="213"/>
      <c r="NDP41" s="213"/>
      <c r="NDQ41" s="213"/>
      <c r="NDR41" s="213"/>
      <c r="NDS41" s="414"/>
      <c r="NDT41" s="414"/>
      <c r="NDU41" s="213"/>
      <c r="NDV41" s="213"/>
      <c r="NDW41" s="213"/>
      <c r="NDX41" s="213"/>
      <c r="NDY41" s="414"/>
      <c r="NDZ41" s="414"/>
      <c r="NEA41" s="213"/>
      <c r="NEB41" s="213"/>
      <c r="NEC41" s="213"/>
      <c r="NED41" s="213"/>
      <c r="NEE41" s="414"/>
      <c r="NEF41" s="414"/>
      <c r="NEG41" s="213"/>
      <c r="NEH41" s="213"/>
      <c r="NEI41" s="213"/>
      <c r="NEJ41" s="213"/>
      <c r="NEK41" s="414"/>
      <c r="NEL41" s="414"/>
      <c r="NEM41" s="213"/>
      <c r="NEN41" s="213"/>
      <c r="NEO41" s="213"/>
      <c r="NEP41" s="213"/>
      <c r="NEQ41" s="414"/>
      <c r="NER41" s="414"/>
      <c r="NES41" s="213"/>
      <c r="NET41" s="213"/>
      <c r="NEU41" s="213"/>
      <c r="NEV41" s="213"/>
      <c r="NEW41" s="414"/>
      <c r="NEX41" s="414"/>
      <c r="NEY41" s="213"/>
      <c r="NEZ41" s="213"/>
      <c r="NFA41" s="213"/>
      <c r="NFB41" s="213"/>
      <c r="NFC41" s="414"/>
      <c r="NFD41" s="414"/>
      <c r="NFE41" s="213"/>
      <c r="NFF41" s="213"/>
      <c r="NFG41" s="213"/>
      <c r="NFH41" s="213"/>
      <c r="NFI41" s="414"/>
      <c r="NFJ41" s="414"/>
      <c r="NFK41" s="213"/>
      <c r="NFL41" s="213"/>
      <c r="NFM41" s="213"/>
      <c r="NFN41" s="213"/>
      <c r="NFO41" s="414"/>
      <c r="NFP41" s="414"/>
      <c r="NFQ41" s="213"/>
      <c r="NFR41" s="213"/>
      <c r="NFS41" s="213"/>
      <c r="NFT41" s="213"/>
      <c r="NFU41" s="414"/>
      <c r="NFV41" s="414"/>
      <c r="NFW41" s="213"/>
      <c r="NFX41" s="213"/>
      <c r="NFY41" s="213"/>
      <c r="NFZ41" s="213"/>
      <c r="NGA41" s="414"/>
      <c r="NGB41" s="414"/>
      <c r="NGC41" s="213"/>
      <c r="NGD41" s="213"/>
      <c r="NGE41" s="213"/>
      <c r="NGF41" s="213"/>
      <c r="NGG41" s="414"/>
      <c r="NGH41" s="414"/>
      <c r="NGI41" s="213"/>
      <c r="NGJ41" s="213"/>
      <c r="NGK41" s="213"/>
      <c r="NGL41" s="213"/>
      <c r="NGM41" s="414"/>
      <c r="NGN41" s="414"/>
      <c r="NGO41" s="213"/>
      <c r="NGP41" s="213"/>
      <c r="NGQ41" s="213"/>
      <c r="NGR41" s="213"/>
      <c r="NGS41" s="414"/>
      <c r="NGT41" s="414"/>
      <c r="NGU41" s="213"/>
      <c r="NGV41" s="213"/>
      <c r="NGW41" s="213"/>
      <c r="NGX41" s="213"/>
      <c r="NGY41" s="414"/>
      <c r="NGZ41" s="414"/>
      <c r="NHA41" s="213"/>
      <c r="NHB41" s="213"/>
      <c r="NHC41" s="213"/>
      <c r="NHD41" s="213"/>
      <c r="NHE41" s="414"/>
      <c r="NHF41" s="414"/>
      <c r="NHG41" s="213"/>
      <c r="NHH41" s="213"/>
      <c r="NHI41" s="213"/>
      <c r="NHJ41" s="213"/>
      <c r="NHK41" s="414"/>
      <c r="NHL41" s="414"/>
      <c r="NHM41" s="213"/>
      <c r="NHN41" s="213"/>
      <c r="NHO41" s="213"/>
      <c r="NHP41" s="213"/>
      <c r="NHQ41" s="414"/>
      <c r="NHR41" s="414"/>
      <c r="NHS41" s="213"/>
      <c r="NHT41" s="213"/>
      <c r="NHU41" s="213"/>
      <c r="NHV41" s="213"/>
      <c r="NHW41" s="414"/>
      <c r="NHX41" s="414"/>
      <c r="NHY41" s="213"/>
      <c r="NHZ41" s="213"/>
      <c r="NIA41" s="213"/>
      <c r="NIB41" s="213"/>
      <c r="NIC41" s="414"/>
      <c r="NID41" s="414"/>
      <c r="NIE41" s="213"/>
      <c r="NIF41" s="213"/>
      <c r="NIG41" s="213"/>
      <c r="NIH41" s="213"/>
      <c r="NII41" s="414"/>
      <c r="NIJ41" s="414"/>
      <c r="NIK41" s="213"/>
      <c r="NIL41" s="213"/>
      <c r="NIM41" s="213"/>
      <c r="NIN41" s="213"/>
      <c r="NIO41" s="414"/>
      <c r="NIP41" s="414"/>
      <c r="NIQ41" s="213"/>
      <c r="NIR41" s="213"/>
      <c r="NIS41" s="213"/>
      <c r="NIT41" s="213"/>
      <c r="NIU41" s="414"/>
      <c r="NIV41" s="414"/>
      <c r="NIW41" s="213"/>
      <c r="NIX41" s="213"/>
      <c r="NIY41" s="213"/>
      <c r="NIZ41" s="213"/>
      <c r="NJA41" s="414"/>
      <c r="NJB41" s="414"/>
      <c r="NJC41" s="213"/>
      <c r="NJD41" s="213"/>
      <c r="NJE41" s="213"/>
      <c r="NJF41" s="213"/>
      <c r="NJG41" s="414"/>
      <c r="NJH41" s="414"/>
      <c r="NJI41" s="213"/>
      <c r="NJJ41" s="213"/>
      <c r="NJK41" s="213"/>
      <c r="NJL41" s="213"/>
      <c r="NJM41" s="414"/>
      <c r="NJN41" s="414"/>
      <c r="NJO41" s="213"/>
      <c r="NJP41" s="213"/>
      <c r="NJQ41" s="213"/>
      <c r="NJR41" s="213"/>
      <c r="NJS41" s="414"/>
      <c r="NJT41" s="414"/>
      <c r="NJU41" s="213"/>
      <c r="NJV41" s="213"/>
      <c r="NJW41" s="213"/>
      <c r="NJX41" s="213"/>
      <c r="NJY41" s="414"/>
      <c r="NJZ41" s="414"/>
      <c r="NKA41" s="213"/>
      <c r="NKB41" s="213"/>
      <c r="NKC41" s="213"/>
      <c r="NKD41" s="213"/>
      <c r="NKE41" s="414"/>
      <c r="NKF41" s="414"/>
      <c r="NKG41" s="213"/>
      <c r="NKH41" s="213"/>
      <c r="NKI41" s="213"/>
      <c r="NKJ41" s="213"/>
      <c r="NKK41" s="414"/>
      <c r="NKL41" s="414"/>
      <c r="NKM41" s="213"/>
      <c r="NKN41" s="213"/>
      <c r="NKO41" s="213"/>
      <c r="NKP41" s="213"/>
      <c r="NKQ41" s="414"/>
      <c r="NKR41" s="414"/>
      <c r="NKS41" s="213"/>
      <c r="NKT41" s="213"/>
      <c r="NKU41" s="213"/>
      <c r="NKV41" s="213"/>
      <c r="NKW41" s="414"/>
      <c r="NKX41" s="414"/>
      <c r="NKY41" s="213"/>
      <c r="NKZ41" s="213"/>
      <c r="NLA41" s="213"/>
      <c r="NLB41" s="213"/>
      <c r="NLC41" s="414"/>
      <c r="NLD41" s="414"/>
      <c r="NLE41" s="213"/>
      <c r="NLF41" s="213"/>
      <c r="NLG41" s="213"/>
      <c r="NLH41" s="213"/>
      <c r="NLI41" s="414"/>
      <c r="NLJ41" s="414"/>
      <c r="NLK41" s="213"/>
      <c r="NLL41" s="213"/>
      <c r="NLM41" s="213"/>
      <c r="NLN41" s="213"/>
      <c r="NLO41" s="414"/>
      <c r="NLP41" s="414"/>
      <c r="NLQ41" s="213"/>
      <c r="NLR41" s="213"/>
      <c r="NLS41" s="213"/>
      <c r="NLT41" s="213"/>
      <c r="NLU41" s="414"/>
      <c r="NLV41" s="414"/>
      <c r="NLW41" s="213"/>
      <c r="NLX41" s="213"/>
      <c r="NLY41" s="213"/>
      <c r="NLZ41" s="213"/>
      <c r="NMA41" s="414"/>
      <c r="NMB41" s="414"/>
      <c r="NMC41" s="213"/>
      <c r="NMD41" s="213"/>
      <c r="NME41" s="213"/>
      <c r="NMF41" s="213"/>
      <c r="NMG41" s="414"/>
      <c r="NMH41" s="414"/>
      <c r="NMI41" s="213"/>
      <c r="NMJ41" s="213"/>
      <c r="NMK41" s="213"/>
      <c r="NML41" s="213"/>
      <c r="NMM41" s="414"/>
      <c r="NMN41" s="414"/>
      <c r="NMO41" s="213"/>
      <c r="NMP41" s="213"/>
      <c r="NMQ41" s="213"/>
      <c r="NMR41" s="213"/>
      <c r="NMS41" s="414"/>
      <c r="NMT41" s="414"/>
      <c r="NMU41" s="213"/>
      <c r="NMV41" s="213"/>
      <c r="NMW41" s="213"/>
      <c r="NMX41" s="213"/>
      <c r="NMY41" s="414"/>
      <c r="NMZ41" s="414"/>
      <c r="NNA41" s="213"/>
      <c r="NNB41" s="213"/>
      <c r="NNC41" s="213"/>
      <c r="NND41" s="213"/>
      <c r="NNE41" s="414"/>
      <c r="NNF41" s="414"/>
      <c r="NNG41" s="213"/>
      <c r="NNH41" s="213"/>
      <c r="NNI41" s="213"/>
      <c r="NNJ41" s="213"/>
      <c r="NNK41" s="414"/>
      <c r="NNL41" s="414"/>
      <c r="NNM41" s="213"/>
      <c r="NNN41" s="213"/>
      <c r="NNO41" s="213"/>
      <c r="NNP41" s="213"/>
      <c r="NNQ41" s="414"/>
      <c r="NNR41" s="414"/>
      <c r="NNS41" s="213"/>
      <c r="NNT41" s="213"/>
      <c r="NNU41" s="213"/>
      <c r="NNV41" s="213"/>
      <c r="NNW41" s="414"/>
      <c r="NNX41" s="414"/>
      <c r="NNY41" s="213"/>
      <c r="NNZ41" s="213"/>
      <c r="NOA41" s="213"/>
      <c r="NOB41" s="213"/>
      <c r="NOC41" s="414"/>
      <c r="NOD41" s="414"/>
      <c r="NOE41" s="213"/>
      <c r="NOF41" s="213"/>
      <c r="NOG41" s="213"/>
      <c r="NOH41" s="213"/>
      <c r="NOI41" s="414"/>
      <c r="NOJ41" s="414"/>
      <c r="NOK41" s="213"/>
      <c r="NOL41" s="213"/>
      <c r="NOM41" s="213"/>
      <c r="NON41" s="213"/>
      <c r="NOO41" s="414"/>
      <c r="NOP41" s="414"/>
      <c r="NOQ41" s="213"/>
      <c r="NOR41" s="213"/>
      <c r="NOS41" s="213"/>
      <c r="NOT41" s="213"/>
      <c r="NOU41" s="414"/>
      <c r="NOV41" s="414"/>
      <c r="NOW41" s="213"/>
      <c r="NOX41" s="213"/>
      <c r="NOY41" s="213"/>
      <c r="NOZ41" s="213"/>
      <c r="NPA41" s="414"/>
      <c r="NPB41" s="414"/>
      <c r="NPC41" s="213"/>
      <c r="NPD41" s="213"/>
      <c r="NPE41" s="213"/>
      <c r="NPF41" s="213"/>
      <c r="NPG41" s="414"/>
      <c r="NPH41" s="414"/>
      <c r="NPI41" s="213"/>
      <c r="NPJ41" s="213"/>
      <c r="NPK41" s="213"/>
      <c r="NPL41" s="213"/>
      <c r="NPM41" s="414"/>
      <c r="NPN41" s="414"/>
      <c r="NPO41" s="213"/>
      <c r="NPP41" s="213"/>
      <c r="NPQ41" s="213"/>
      <c r="NPR41" s="213"/>
      <c r="NPS41" s="414"/>
      <c r="NPT41" s="414"/>
      <c r="NPU41" s="213"/>
      <c r="NPV41" s="213"/>
      <c r="NPW41" s="213"/>
      <c r="NPX41" s="213"/>
      <c r="NPY41" s="414"/>
      <c r="NPZ41" s="414"/>
      <c r="NQA41" s="213"/>
      <c r="NQB41" s="213"/>
      <c r="NQC41" s="213"/>
      <c r="NQD41" s="213"/>
      <c r="NQE41" s="414"/>
      <c r="NQF41" s="414"/>
      <c r="NQG41" s="213"/>
      <c r="NQH41" s="213"/>
      <c r="NQI41" s="213"/>
      <c r="NQJ41" s="213"/>
      <c r="NQK41" s="414"/>
      <c r="NQL41" s="414"/>
      <c r="NQM41" s="213"/>
      <c r="NQN41" s="213"/>
      <c r="NQO41" s="213"/>
      <c r="NQP41" s="213"/>
      <c r="NQQ41" s="414"/>
      <c r="NQR41" s="414"/>
      <c r="NQS41" s="213"/>
      <c r="NQT41" s="213"/>
      <c r="NQU41" s="213"/>
      <c r="NQV41" s="213"/>
      <c r="NQW41" s="414"/>
      <c r="NQX41" s="414"/>
      <c r="NQY41" s="213"/>
      <c r="NQZ41" s="213"/>
      <c r="NRA41" s="213"/>
      <c r="NRB41" s="213"/>
      <c r="NRC41" s="414"/>
      <c r="NRD41" s="414"/>
      <c r="NRE41" s="213"/>
      <c r="NRF41" s="213"/>
      <c r="NRG41" s="213"/>
      <c r="NRH41" s="213"/>
      <c r="NRI41" s="414"/>
      <c r="NRJ41" s="414"/>
      <c r="NRK41" s="213"/>
      <c r="NRL41" s="213"/>
      <c r="NRM41" s="213"/>
      <c r="NRN41" s="213"/>
      <c r="NRO41" s="414"/>
      <c r="NRP41" s="414"/>
      <c r="NRQ41" s="213"/>
      <c r="NRR41" s="213"/>
      <c r="NRS41" s="213"/>
      <c r="NRT41" s="213"/>
      <c r="NRU41" s="414"/>
      <c r="NRV41" s="414"/>
      <c r="NRW41" s="213"/>
      <c r="NRX41" s="213"/>
      <c r="NRY41" s="213"/>
      <c r="NRZ41" s="213"/>
      <c r="NSA41" s="414"/>
      <c r="NSB41" s="414"/>
      <c r="NSC41" s="213"/>
      <c r="NSD41" s="213"/>
      <c r="NSE41" s="213"/>
      <c r="NSF41" s="213"/>
      <c r="NSG41" s="414"/>
      <c r="NSH41" s="414"/>
      <c r="NSI41" s="213"/>
      <c r="NSJ41" s="213"/>
      <c r="NSK41" s="213"/>
      <c r="NSL41" s="213"/>
      <c r="NSM41" s="414"/>
      <c r="NSN41" s="414"/>
      <c r="NSO41" s="213"/>
      <c r="NSP41" s="213"/>
      <c r="NSQ41" s="213"/>
      <c r="NSR41" s="213"/>
      <c r="NSS41" s="414"/>
      <c r="NST41" s="414"/>
      <c r="NSU41" s="213"/>
      <c r="NSV41" s="213"/>
      <c r="NSW41" s="213"/>
      <c r="NSX41" s="213"/>
      <c r="NSY41" s="414"/>
      <c r="NSZ41" s="414"/>
      <c r="NTA41" s="213"/>
      <c r="NTB41" s="213"/>
      <c r="NTC41" s="213"/>
      <c r="NTD41" s="213"/>
      <c r="NTE41" s="414"/>
      <c r="NTF41" s="414"/>
      <c r="NTG41" s="213"/>
      <c r="NTH41" s="213"/>
      <c r="NTI41" s="213"/>
      <c r="NTJ41" s="213"/>
      <c r="NTK41" s="414"/>
      <c r="NTL41" s="414"/>
      <c r="NTM41" s="213"/>
      <c r="NTN41" s="213"/>
      <c r="NTO41" s="213"/>
      <c r="NTP41" s="213"/>
      <c r="NTQ41" s="414"/>
      <c r="NTR41" s="414"/>
      <c r="NTS41" s="213"/>
      <c r="NTT41" s="213"/>
      <c r="NTU41" s="213"/>
      <c r="NTV41" s="213"/>
      <c r="NTW41" s="414"/>
      <c r="NTX41" s="414"/>
      <c r="NTY41" s="213"/>
      <c r="NTZ41" s="213"/>
      <c r="NUA41" s="213"/>
      <c r="NUB41" s="213"/>
      <c r="NUC41" s="414"/>
      <c r="NUD41" s="414"/>
      <c r="NUE41" s="213"/>
      <c r="NUF41" s="213"/>
      <c r="NUG41" s="213"/>
      <c r="NUH41" s="213"/>
      <c r="NUI41" s="414"/>
      <c r="NUJ41" s="414"/>
      <c r="NUK41" s="213"/>
      <c r="NUL41" s="213"/>
      <c r="NUM41" s="213"/>
      <c r="NUN41" s="213"/>
      <c r="NUO41" s="414"/>
      <c r="NUP41" s="414"/>
      <c r="NUQ41" s="213"/>
      <c r="NUR41" s="213"/>
      <c r="NUS41" s="213"/>
      <c r="NUT41" s="213"/>
      <c r="NUU41" s="414"/>
      <c r="NUV41" s="414"/>
      <c r="NUW41" s="213"/>
      <c r="NUX41" s="213"/>
      <c r="NUY41" s="213"/>
      <c r="NUZ41" s="213"/>
      <c r="NVA41" s="414"/>
      <c r="NVB41" s="414"/>
      <c r="NVC41" s="213"/>
      <c r="NVD41" s="213"/>
      <c r="NVE41" s="213"/>
      <c r="NVF41" s="213"/>
      <c r="NVG41" s="414"/>
      <c r="NVH41" s="414"/>
      <c r="NVI41" s="213"/>
      <c r="NVJ41" s="213"/>
      <c r="NVK41" s="213"/>
      <c r="NVL41" s="213"/>
      <c r="NVM41" s="414"/>
      <c r="NVN41" s="414"/>
      <c r="NVO41" s="213"/>
      <c r="NVP41" s="213"/>
      <c r="NVQ41" s="213"/>
      <c r="NVR41" s="213"/>
      <c r="NVS41" s="414"/>
      <c r="NVT41" s="414"/>
      <c r="NVU41" s="213"/>
      <c r="NVV41" s="213"/>
      <c r="NVW41" s="213"/>
      <c r="NVX41" s="213"/>
      <c r="NVY41" s="414"/>
      <c r="NVZ41" s="414"/>
      <c r="NWA41" s="213"/>
      <c r="NWB41" s="213"/>
      <c r="NWC41" s="213"/>
      <c r="NWD41" s="213"/>
      <c r="NWE41" s="414"/>
      <c r="NWF41" s="414"/>
      <c r="NWG41" s="213"/>
      <c r="NWH41" s="213"/>
      <c r="NWI41" s="213"/>
      <c r="NWJ41" s="213"/>
      <c r="NWK41" s="414"/>
      <c r="NWL41" s="414"/>
      <c r="NWM41" s="213"/>
      <c r="NWN41" s="213"/>
      <c r="NWO41" s="213"/>
      <c r="NWP41" s="213"/>
      <c r="NWQ41" s="414"/>
      <c r="NWR41" s="414"/>
      <c r="NWS41" s="213"/>
      <c r="NWT41" s="213"/>
      <c r="NWU41" s="213"/>
      <c r="NWV41" s="213"/>
      <c r="NWW41" s="414"/>
      <c r="NWX41" s="414"/>
      <c r="NWY41" s="213"/>
      <c r="NWZ41" s="213"/>
      <c r="NXA41" s="213"/>
      <c r="NXB41" s="213"/>
      <c r="NXC41" s="414"/>
      <c r="NXD41" s="414"/>
      <c r="NXE41" s="213"/>
      <c r="NXF41" s="213"/>
      <c r="NXG41" s="213"/>
      <c r="NXH41" s="213"/>
      <c r="NXI41" s="414"/>
      <c r="NXJ41" s="414"/>
      <c r="NXK41" s="213"/>
      <c r="NXL41" s="213"/>
      <c r="NXM41" s="213"/>
      <c r="NXN41" s="213"/>
      <c r="NXO41" s="414"/>
      <c r="NXP41" s="414"/>
      <c r="NXQ41" s="213"/>
      <c r="NXR41" s="213"/>
      <c r="NXS41" s="213"/>
      <c r="NXT41" s="213"/>
      <c r="NXU41" s="414"/>
      <c r="NXV41" s="414"/>
      <c r="NXW41" s="213"/>
      <c r="NXX41" s="213"/>
      <c r="NXY41" s="213"/>
      <c r="NXZ41" s="213"/>
      <c r="NYA41" s="414"/>
      <c r="NYB41" s="414"/>
      <c r="NYC41" s="213"/>
      <c r="NYD41" s="213"/>
      <c r="NYE41" s="213"/>
      <c r="NYF41" s="213"/>
      <c r="NYG41" s="414"/>
      <c r="NYH41" s="414"/>
      <c r="NYI41" s="213"/>
      <c r="NYJ41" s="213"/>
      <c r="NYK41" s="213"/>
      <c r="NYL41" s="213"/>
      <c r="NYM41" s="414"/>
      <c r="NYN41" s="414"/>
      <c r="NYO41" s="213"/>
      <c r="NYP41" s="213"/>
      <c r="NYQ41" s="213"/>
      <c r="NYR41" s="213"/>
      <c r="NYS41" s="414"/>
      <c r="NYT41" s="414"/>
      <c r="NYU41" s="213"/>
      <c r="NYV41" s="213"/>
      <c r="NYW41" s="213"/>
      <c r="NYX41" s="213"/>
      <c r="NYY41" s="414"/>
      <c r="NYZ41" s="414"/>
      <c r="NZA41" s="213"/>
      <c r="NZB41" s="213"/>
      <c r="NZC41" s="213"/>
      <c r="NZD41" s="213"/>
      <c r="NZE41" s="414"/>
      <c r="NZF41" s="414"/>
      <c r="NZG41" s="213"/>
      <c r="NZH41" s="213"/>
      <c r="NZI41" s="213"/>
      <c r="NZJ41" s="213"/>
      <c r="NZK41" s="414"/>
      <c r="NZL41" s="414"/>
      <c r="NZM41" s="213"/>
      <c r="NZN41" s="213"/>
      <c r="NZO41" s="213"/>
      <c r="NZP41" s="213"/>
      <c r="NZQ41" s="414"/>
      <c r="NZR41" s="414"/>
      <c r="NZS41" s="213"/>
      <c r="NZT41" s="213"/>
      <c r="NZU41" s="213"/>
      <c r="NZV41" s="213"/>
      <c r="NZW41" s="414"/>
      <c r="NZX41" s="414"/>
      <c r="NZY41" s="213"/>
      <c r="NZZ41" s="213"/>
      <c r="OAA41" s="213"/>
      <c r="OAB41" s="213"/>
      <c r="OAC41" s="414"/>
      <c r="OAD41" s="414"/>
      <c r="OAE41" s="213"/>
      <c r="OAF41" s="213"/>
      <c r="OAG41" s="213"/>
      <c r="OAH41" s="213"/>
      <c r="OAI41" s="414"/>
      <c r="OAJ41" s="414"/>
      <c r="OAK41" s="213"/>
      <c r="OAL41" s="213"/>
      <c r="OAM41" s="213"/>
      <c r="OAN41" s="213"/>
      <c r="OAO41" s="414"/>
      <c r="OAP41" s="414"/>
      <c r="OAQ41" s="213"/>
      <c r="OAR41" s="213"/>
      <c r="OAS41" s="213"/>
      <c r="OAT41" s="213"/>
      <c r="OAU41" s="414"/>
      <c r="OAV41" s="414"/>
      <c r="OAW41" s="213"/>
      <c r="OAX41" s="213"/>
      <c r="OAY41" s="213"/>
      <c r="OAZ41" s="213"/>
      <c r="OBA41" s="414"/>
      <c r="OBB41" s="414"/>
      <c r="OBC41" s="213"/>
      <c r="OBD41" s="213"/>
      <c r="OBE41" s="213"/>
      <c r="OBF41" s="213"/>
      <c r="OBG41" s="414"/>
      <c r="OBH41" s="414"/>
      <c r="OBI41" s="213"/>
      <c r="OBJ41" s="213"/>
      <c r="OBK41" s="213"/>
      <c r="OBL41" s="213"/>
      <c r="OBM41" s="414"/>
      <c r="OBN41" s="414"/>
      <c r="OBO41" s="213"/>
      <c r="OBP41" s="213"/>
      <c r="OBQ41" s="213"/>
      <c r="OBR41" s="213"/>
      <c r="OBS41" s="414"/>
      <c r="OBT41" s="414"/>
      <c r="OBU41" s="213"/>
      <c r="OBV41" s="213"/>
      <c r="OBW41" s="213"/>
      <c r="OBX41" s="213"/>
      <c r="OBY41" s="414"/>
      <c r="OBZ41" s="414"/>
      <c r="OCA41" s="213"/>
      <c r="OCB41" s="213"/>
      <c r="OCC41" s="213"/>
      <c r="OCD41" s="213"/>
      <c r="OCE41" s="414"/>
      <c r="OCF41" s="414"/>
      <c r="OCG41" s="213"/>
      <c r="OCH41" s="213"/>
      <c r="OCI41" s="213"/>
      <c r="OCJ41" s="213"/>
      <c r="OCK41" s="414"/>
      <c r="OCL41" s="414"/>
      <c r="OCM41" s="213"/>
      <c r="OCN41" s="213"/>
      <c r="OCO41" s="213"/>
      <c r="OCP41" s="213"/>
      <c r="OCQ41" s="414"/>
      <c r="OCR41" s="414"/>
      <c r="OCS41" s="213"/>
      <c r="OCT41" s="213"/>
      <c r="OCU41" s="213"/>
      <c r="OCV41" s="213"/>
      <c r="OCW41" s="414"/>
      <c r="OCX41" s="414"/>
      <c r="OCY41" s="213"/>
      <c r="OCZ41" s="213"/>
      <c r="ODA41" s="213"/>
      <c r="ODB41" s="213"/>
      <c r="ODC41" s="414"/>
      <c r="ODD41" s="414"/>
      <c r="ODE41" s="213"/>
      <c r="ODF41" s="213"/>
      <c r="ODG41" s="213"/>
      <c r="ODH41" s="213"/>
      <c r="ODI41" s="414"/>
      <c r="ODJ41" s="414"/>
      <c r="ODK41" s="213"/>
      <c r="ODL41" s="213"/>
      <c r="ODM41" s="213"/>
      <c r="ODN41" s="213"/>
      <c r="ODO41" s="414"/>
      <c r="ODP41" s="414"/>
      <c r="ODQ41" s="213"/>
      <c r="ODR41" s="213"/>
      <c r="ODS41" s="213"/>
      <c r="ODT41" s="213"/>
      <c r="ODU41" s="414"/>
      <c r="ODV41" s="414"/>
      <c r="ODW41" s="213"/>
      <c r="ODX41" s="213"/>
      <c r="ODY41" s="213"/>
      <c r="ODZ41" s="213"/>
      <c r="OEA41" s="414"/>
      <c r="OEB41" s="414"/>
      <c r="OEC41" s="213"/>
      <c r="OED41" s="213"/>
      <c r="OEE41" s="213"/>
      <c r="OEF41" s="213"/>
      <c r="OEG41" s="414"/>
      <c r="OEH41" s="414"/>
      <c r="OEI41" s="213"/>
      <c r="OEJ41" s="213"/>
      <c r="OEK41" s="213"/>
      <c r="OEL41" s="213"/>
      <c r="OEM41" s="414"/>
      <c r="OEN41" s="414"/>
      <c r="OEO41" s="213"/>
      <c r="OEP41" s="213"/>
      <c r="OEQ41" s="213"/>
      <c r="OER41" s="213"/>
      <c r="OES41" s="414"/>
      <c r="OET41" s="414"/>
      <c r="OEU41" s="213"/>
      <c r="OEV41" s="213"/>
      <c r="OEW41" s="213"/>
      <c r="OEX41" s="213"/>
      <c r="OEY41" s="414"/>
      <c r="OEZ41" s="414"/>
      <c r="OFA41" s="213"/>
      <c r="OFB41" s="213"/>
      <c r="OFC41" s="213"/>
      <c r="OFD41" s="213"/>
      <c r="OFE41" s="414"/>
      <c r="OFF41" s="414"/>
      <c r="OFG41" s="213"/>
      <c r="OFH41" s="213"/>
      <c r="OFI41" s="213"/>
      <c r="OFJ41" s="213"/>
      <c r="OFK41" s="414"/>
      <c r="OFL41" s="414"/>
      <c r="OFM41" s="213"/>
      <c r="OFN41" s="213"/>
      <c r="OFO41" s="213"/>
      <c r="OFP41" s="213"/>
      <c r="OFQ41" s="414"/>
      <c r="OFR41" s="414"/>
      <c r="OFS41" s="213"/>
      <c r="OFT41" s="213"/>
      <c r="OFU41" s="213"/>
      <c r="OFV41" s="213"/>
      <c r="OFW41" s="414"/>
      <c r="OFX41" s="414"/>
      <c r="OFY41" s="213"/>
      <c r="OFZ41" s="213"/>
      <c r="OGA41" s="213"/>
      <c r="OGB41" s="213"/>
      <c r="OGC41" s="414"/>
      <c r="OGD41" s="414"/>
      <c r="OGE41" s="213"/>
      <c r="OGF41" s="213"/>
      <c r="OGG41" s="213"/>
      <c r="OGH41" s="213"/>
      <c r="OGI41" s="414"/>
      <c r="OGJ41" s="414"/>
      <c r="OGK41" s="213"/>
      <c r="OGL41" s="213"/>
      <c r="OGM41" s="213"/>
      <c r="OGN41" s="213"/>
      <c r="OGO41" s="414"/>
      <c r="OGP41" s="414"/>
      <c r="OGQ41" s="213"/>
      <c r="OGR41" s="213"/>
      <c r="OGS41" s="213"/>
      <c r="OGT41" s="213"/>
      <c r="OGU41" s="414"/>
      <c r="OGV41" s="414"/>
      <c r="OGW41" s="213"/>
      <c r="OGX41" s="213"/>
      <c r="OGY41" s="213"/>
      <c r="OGZ41" s="213"/>
      <c r="OHA41" s="414"/>
      <c r="OHB41" s="414"/>
      <c r="OHC41" s="213"/>
      <c r="OHD41" s="213"/>
      <c r="OHE41" s="213"/>
      <c r="OHF41" s="213"/>
      <c r="OHG41" s="414"/>
      <c r="OHH41" s="414"/>
      <c r="OHI41" s="213"/>
      <c r="OHJ41" s="213"/>
      <c r="OHK41" s="213"/>
      <c r="OHL41" s="213"/>
      <c r="OHM41" s="414"/>
      <c r="OHN41" s="414"/>
      <c r="OHO41" s="213"/>
      <c r="OHP41" s="213"/>
      <c r="OHQ41" s="213"/>
      <c r="OHR41" s="213"/>
      <c r="OHS41" s="414"/>
      <c r="OHT41" s="414"/>
      <c r="OHU41" s="213"/>
      <c r="OHV41" s="213"/>
      <c r="OHW41" s="213"/>
      <c r="OHX41" s="213"/>
      <c r="OHY41" s="414"/>
      <c r="OHZ41" s="414"/>
      <c r="OIA41" s="213"/>
      <c r="OIB41" s="213"/>
      <c r="OIC41" s="213"/>
      <c r="OID41" s="213"/>
      <c r="OIE41" s="414"/>
      <c r="OIF41" s="414"/>
      <c r="OIG41" s="213"/>
      <c r="OIH41" s="213"/>
      <c r="OII41" s="213"/>
      <c r="OIJ41" s="213"/>
      <c r="OIK41" s="414"/>
      <c r="OIL41" s="414"/>
      <c r="OIM41" s="213"/>
      <c r="OIN41" s="213"/>
      <c r="OIO41" s="213"/>
      <c r="OIP41" s="213"/>
      <c r="OIQ41" s="414"/>
      <c r="OIR41" s="414"/>
      <c r="OIS41" s="213"/>
      <c r="OIT41" s="213"/>
      <c r="OIU41" s="213"/>
      <c r="OIV41" s="213"/>
      <c r="OIW41" s="414"/>
      <c r="OIX41" s="414"/>
      <c r="OIY41" s="213"/>
      <c r="OIZ41" s="213"/>
      <c r="OJA41" s="213"/>
      <c r="OJB41" s="213"/>
      <c r="OJC41" s="414"/>
      <c r="OJD41" s="414"/>
      <c r="OJE41" s="213"/>
      <c r="OJF41" s="213"/>
      <c r="OJG41" s="213"/>
      <c r="OJH41" s="213"/>
      <c r="OJI41" s="414"/>
      <c r="OJJ41" s="414"/>
      <c r="OJK41" s="213"/>
      <c r="OJL41" s="213"/>
      <c r="OJM41" s="213"/>
      <c r="OJN41" s="213"/>
      <c r="OJO41" s="414"/>
      <c r="OJP41" s="414"/>
      <c r="OJQ41" s="213"/>
      <c r="OJR41" s="213"/>
      <c r="OJS41" s="213"/>
      <c r="OJT41" s="213"/>
      <c r="OJU41" s="414"/>
      <c r="OJV41" s="414"/>
      <c r="OJW41" s="213"/>
      <c r="OJX41" s="213"/>
      <c r="OJY41" s="213"/>
      <c r="OJZ41" s="213"/>
      <c r="OKA41" s="414"/>
      <c r="OKB41" s="414"/>
      <c r="OKC41" s="213"/>
      <c r="OKD41" s="213"/>
      <c r="OKE41" s="213"/>
      <c r="OKF41" s="213"/>
      <c r="OKG41" s="414"/>
      <c r="OKH41" s="414"/>
      <c r="OKI41" s="213"/>
      <c r="OKJ41" s="213"/>
      <c r="OKK41" s="213"/>
      <c r="OKL41" s="213"/>
      <c r="OKM41" s="414"/>
      <c r="OKN41" s="414"/>
      <c r="OKO41" s="213"/>
      <c r="OKP41" s="213"/>
      <c r="OKQ41" s="213"/>
      <c r="OKR41" s="213"/>
      <c r="OKS41" s="414"/>
      <c r="OKT41" s="414"/>
      <c r="OKU41" s="213"/>
      <c r="OKV41" s="213"/>
      <c r="OKW41" s="213"/>
      <c r="OKX41" s="213"/>
      <c r="OKY41" s="414"/>
      <c r="OKZ41" s="414"/>
      <c r="OLA41" s="213"/>
      <c r="OLB41" s="213"/>
      <c r="OLC41" s="213"/>
      <c r="OLD41" s="213"/>
      <c r="OLE41" s="414"/>
      <c r="OLF41" s="414"/>
      <c r="OLG41" s="213"/>
      <c r="OLH41" s="213"/>
      <c r="OLI41" s="213"/>
      <c r="OLJ41" s="213"/>
      <c r="OLK41" s="414"/>
      <c r="OLL41" s="414"/>
      <c r="OLM41" s="213"/>
      <c r="OLN41" s="213"/>
      <c r="OLO41" s="213"/>
      <c r="OLP41" s="213"/>
      <c r="OLQ41" s="414"/>
      <c r="OLR41" s="414"/>
      <c r="OLS41" s="213"/>
      <c r="OLT41" s="213"/>
      <c r="OLU41" s="213"/>
      <c r="OLV41" s="213"/>
      <c r="OLW41" s="414"/>
      <c r="OLX41" s="414"/>
      <c r="OLY41" s="213"/>
      <c r="OLZ41" s="213"/>
      <c r="OMA41" s="213"/>
      <c r="OMB41" s="213"/>
      <c r="OMC41" s="414"/>
      <c r="OMD41" s="414"/>
      <c r="OME41" s="213"/>
      <c r="OMF41" s="213"/>
      <c r="OMG41" s="213"/>
      <c r="OMH41" s="213"/>
      <c r="OMI41" s="414"/>
      <c r="OMJ41" s="414"/>
      <c r="OMK41" s="213"/>
      <c r="OML41" s="213"/>
      <c r="OMM41" s="213"/>
      <c r="OMN41" s="213"/>
      <c r="OMO41" s="414"/>
      <c r="OMP41" s="414"/>
      <c r="OMQ41" s="213"/>
      <c r="OMR41" s="213"/>
      <c r="OMS41" s="213"/>
      <c r="OMT41" s="213"/>
      <c r="OMU41" s="414"/>
      <c r="OMV41" s="414"/>
      <c r="OMW41" s="213"/>
      <c r="OMX41" s="213"/>
      <c r="OMY41" s="213"/>
      <c r="OMZ41" s="213"/>
      <c r="ONA41" s="414"/>
      <c r="ONB41" s="414"/>
      <c r="ONC41" s="213"/>
      <c r="OND41" s="213"/>
      <c r="ONE41" s="213"/>
      <c r="ONF41" s="213"/>
      <c r="ONG41" s="414"/>
      <c r="ONH41" s="414"/>
      <c r="ONI41" s="213"/>
      <c r="ONJ41" s="213"/>
      <c r="ONK41" s="213"/>
      <c r="ONL41" s="213"/>
      <c r="ONM41" s="414"/>
      <c r="ONN41" s="414"/>
      <c r="ONO41" s="213"/>
      <c r="ONP41" s="213"/>
      <c r="ONQ41" s="213"/>
      <c r="ONR41" s="213"/>
      <c r="ONS41" s="414"/>
      <c r="ONT41" s="414"/>
      <c r="ONU41" s="213"/>
      <c r="ONV41" s="213"/>
      <c r="ONW41" s="213"/>
      <c r="ONX41" s="213"/>
      <c r="ONY41" s="414"/>
      <c r="ONZ41" s="414"/>
      <c r="OOA41" s="213"/>
      <c r="OOB41" s="213"/>
      <c r="OOC41" s="213"/>
      <c r="OOD41" s="213"/>
      <c r="OOE41" s="414"/>
      <c r="OOF41" s="414"/>
      <c r="OOG41" s="213"/>
      <c r="OOH41" s="213"/>
      <c r="OOI41" s="213"/>
      <c r="OOJ41" s="213"/>
      <c r="OOK41" s="414"/>
      <c r="OOL41" s="414"/>
      <c r="OOM41" s="213"/>
      <c r="OON41" s="213"/>
      <c r="OOO41" s="213"/>
      <c r="OOP41" s="213"/>
      <c r="OOQ41" s="414"/>
      <c r="OOR41" s="414"/>
      <c r="OOS41" s="213"/>
      <c r="OOT41" s="213"/>
      <c r="OOU41" s="213"/>
      <c r="OOV41" s="213"/>
      <c r="OOW41" s="414"/>
      <c r="OOX41" s="414"/>
      <c r="OOY41" s="213"/>
      <c r="OOZ41" s="213"/>
      <c r="OPA41" s="213"/>
      <c r="OPB41" s="213"/>
      <c r="OPC41" s="414"/>
      <c r="OPD41" s="414"/>
      <c r="OPE41" s="213"/>
      <c r="OPF41" s="213"/>
      <c r="OPG41" s="213"/>
      <c r="OPH41" s="213"/>
      <c r="OPI41" s="414"/>
      <c r="OPJ41" s="414"/>
      <c r="OPK41" s="213"/>
      <c r="OPL41" s="213"/>
      <c r="OPM41" s="213"/>
      <c r="OPN41" s="213"/>
      <c r="OPO41" s="414"/>
      <c r="OPP41" s="414"/>
      <c r="OPQ41" s="213"/>
      <c r="OPR41" s="213"/>
      <c r="OPS41" s="213"/>
      <c r="OPT41" s="213"/>
      <c r="OPU41" s="414"/>
      <c r="OPV41" s="414"/>
      <c r="OPW41" s="213"/>
      <c r="OPX41" s="213"/>
      <c r="OPY41" s="213"/>
      <c r="OPZ41" s="213"/>
      <c r="OQA41" s="414"/>
      <c r="OQB41" s="414"/>
      <c r="OQC41" s="213"/>
      <c r="OQD41" s="213"/>
      <c r="OQE41" s="213"/>
      <c r="OQF41" s="213"/>
      <c r="OQG41" s="414"/>
      <c r="OQH41" s="414"/>
      <c r="OQI41" s="213"/>
      <c r="OQJ41" s="213"/>
      <c r="OQK41" s="213"/>
      <c r="OQL41" s="213"/>
      <c r="OQM41" s="414"/>
      <c r="OQN41" s="414"/>
      <c r="OQO41" s="213"/>
      <c r="OQP41" s="213"/>
      <c r="OQQ41" s="213"/>
      <c r="OQR41" s="213"/>
      <c r="OQS41" s="414"/>
      <c r="OQT41" s="414"/>
      <c r="OQU41" s="213"/>
      <c r="OQV41" s="213"/>
      <c r="OQW41" s="213"/>
      <c r="OQX41" s="213"/>
      <c r="OQY41" s="414"/>
      <c r="OQZ41" s="414"/>
      <c r="ORA41" s="213"/>
      <c r="ORB41" s="213"/>
      <c r="ORC41" s="213"/>
      <c r="ORD41" s="213"/>
      <c r="ORE41" s="414"/>
      <c r="ORF41" s="414"/>
      <c r="ORG41" s="213"/>
      <c r="ORH41" s="213"/>
      <c r="ORI41" s="213"/>
      <c r="ORJ41" s="213"/>
      <c r="ORK41" s="414"/>
      <c r="ORL41" s="414"/>
      <c r="ORM41" s="213"/>
      <c r="ORN41" s="213"/>
      <c r="ORO41" s="213"/>
      <c r="ORP41" s="213"/>
      <c r="ORQ41" s="414"/>
      <c r="ORR41" s="414"/>
      <c r="ORS41" s="213"/>
      <c r="ORT41" s="213"/>
      <c r="ORU41" s="213"/>
      <c r="ORV41" s="213"/>
      <c r="ORW41" s="414"/>
      <c r="ORX41" s="414"/>
      <c r="ORY41" s="213"/>
      <c r="ORZ41" s="213"/>
      <c r="OSA41" s="213"/>
      <c r="OSB41" s="213"/>
      <c r="OSC41" s="414"/>
      <c r="OSD41" s="414"/>
      <c r="OSE41" s="213"/>
      <c r="OSF41" s="213"/>
      <c r="OSG41" s="213"/>
      <c r="OSH41" s="213"/>
      <c r="OSI41" s="414"/>
      <c r="OSJ41" s="414"/>
      <c r="OSK41" s="213"/>
      <c r="OSL41" s="213"/>
      <c r="OSM41" s="213"/>
      <c r="OSN41" s="213"/>
      <c r="OSO41" s="414"/>
      <c r="OSP41" s="414"/>
      <c r="OSQ41" s="213"/>
      <c r="OSR41" s="213"/>
      <c r="OSS41" s="213"/>
      <c r="OST41" s="213"/>
      <c r="OSU41" s="414"/>
      <c r="OSV41" s="414"/>
      <c r="OSW41" s="213"/>
      <c r="OSX41" s="213"/>
      <c r="OSY41" s="213"/>
      <c r="OSZ41" s="213"/>
      <c r="OTA41" s="414"/>
      <c r="OTB41" s="414"/>
      <c r="OTC41" s="213"/>
      <c r="OTD41" s="213"/>
      <c r="OTE41" s="213"/>
      <c r="OTF41" s="213"/>
      <c r="OTG41" s="414"/>
      <c r="OTH41" s="414"/>
      <c r="OTI41" s="213"/>
      <c r="OTJ41" s="213"/>
      <c r="OTK41" s="213"/>
      <c r="OTL41" s="213"/>
      <c r="OTM41" s="414"/>
      <c r="OTN41" s="414"/>
      <c r="OTO41" s="213"/>
      <c r="OTP41" s="213"/>
      <c r="OTQ41" s="213"/>
      <c r="OTR41" s="213"/>
      <c r="OTS41" s="414"/>
      <c r="OTT41" s="414"/>
      <c r="OTU41" s="213"/>
      <c r="OTV41" s="213"/>
      <c r="OTW41" s="213"/>
      <c r="OTX41" s="213"/>
      <c r="OTY41" s="414"/>
      <c r="OTZ41" s="414"/>
      <c r="OUA41" s="213"/>
      <c r="OUB41" s="213"/>
      <c r="OUC41" s="213"/>
      <c r="OUD41" s="213"/>
      <c r="OUE41" s="414"/>
      <c r="OUF41" s="414"/>
      <c r="OUG41" s="213"/>
      <c r="OUH41" s="213"/>
      <c r="OUI41" s="213"/>
      <c r="OUJ41" s="213"/>
      <c r="OUK41" s="414"/>
      <c r="OUL41" s="414"/>
      <c r="OUM41" s="213"/>
      <c r="OUN41" s="213"/>
      <c r="OUO41" s="213"/>
      <c r="OUP41" s="213"/>
      <c r="OUQ41" s="414"/>
      <c r="OUR41" s="414"/>
      <c r="OUS41" s="213"/>
      <c r="OUT41" s="213"/>
      <c r="OUU41" s="213"/>
      <c r="OUV41" s="213"/>
      <c r="OUW41" s="414"/>
      <c r="OUX41" s="414"/>
      <c r="OUY41" s="213"/>
      <c r="OUZ41" s="213"/>
      <c r="OVA41" s="213"/>
      <c r="OVB41" s="213"/>
      <c r="OVC41" s="414"/>
      <c r="OVD41" s="414"/>
      <c r="OVE41" s="213"/>
      <c r="OVF41" s="213"/>
      <c r="OVG41" s="213"/>
      <c r="OVH41" s="213"/>
      <c r="OVI41" s="414"/>
      <c r="OVJ41" s="414"/>
      <c r="OVK41" s="213"/>
      <c r="OVL41" s="213"/>
      <c r="OVM41" s="213"/>
      <c r="OVN41" s="213"/>
      <c r="OVO41" s="414"/>
      <c r="OVP41" s="414"/>
      <c r="OVQ41" s="213"/>
      <c r="OVR41" s="213"/>
      <c r="OVS41" s="213"/>
      <c r="OVT41" s="213"/>
      <c r="OVU41" s="414"/>
      <c r="OVV41" s="414"/>
      <c r="OVW41" s="213"/>
      <c r="OVX41" s="213"/>
      <c r="OVY41" s="213"/>
      <c r="OVZ41" s="213"/>
      <c r="OWA41" s="414"/>
      <c r="OWB41" s="414"/>
      <c r="OWC41" s="213"/>
      <c r="OWD41" s="213"/>
      <c r="OWE41" s="213"/>
      <c r="OWF41" s="213"/>
      <c r="OWG41" s="414"/>
      <c r="OWH41" s="414"/>
      <c r="OWI41" s="213"/>
      <c r="OWJ41" s="213"/>
      <c r="OWK41" s="213"/>
      <c r="OWL41" s="213"/>
      <c r="OWM41" s="414"/>
      <c r="OWN41" s="414"/>
      <c r="OWO41" s="213"/>
      <c r="OWP41" s="213"/>
      <c r="OWQ41" s="213"/>
      <c r="OWR41" s="213"/>
      <c r="OWS41" s="414"/>
      <c r="OWT41" s="414"/>
      <c r="OWU41" s="213"/>
      <c r="OWV41" s="213"/>
      <c r="OWW41" s="213"/>
      <c r="OWX41" s="213"/>
      <c r="OWY41" s="414"/>
      <c r="OWZ41" s="414"/>
      <c r="OXA41" s="213"/>
      <c r="OXB41" s="213"/>
      <c r="OXC41" s="213"/>
      <c r="OXD41" s="213"/>
      <c r="OXE41" s="414"/>
      <c r="OXF41" s="414"/>
      <c r="OXG41" s="213"/>
      <c r="OXH41" s="213"/>
      <c r="OXI41" s="213"/>
      <c r="OXJ41" s="213"/>
      <c r="OXK41" s="414"/>
      <c r="OXL41" s="414"/>
      <c r="OXM41" s="213"/>
      <c r="OXN41" s="213"/>
      <c r="OXO41" s="213"/>
      <c r="OXP41" s="213"/>
      <c r="OXQ41" s="414"/>
      <c r="OXR41" s="414"/>
      <c r="OXS41" s="213"/>
      <c r="OXT41" s="213"/>
      <c r="OXU41" s="213"/>
      <c r="OXV41" s="213"/>
      <c r="OXW41" s="414"/>
      <c r="OXX41" s="414"/>
      <c r="OXY41" s="213"/>
      <c r="OXZ41" s="213"/>
      <c r="OYA41" s="213"/>
      <c r="OYB41" s="213"/>
      <c r="OYC41" s="414"/>
      <c r="OYD41" s="414"/>
      <c r="OYE41" s="213"/>
      <c r="OYF41" s="213"/>
      <c r="OYG41" s="213"/>
      <c r="OYH41" s="213"/>
      <c r="OYI41" s="414"/>
      <c r="OYJ41" s="414"/>
      <c r="OYK41" s="213"/>
      <c r="OYL41" s="213"/>
      <c r="OYM41" s="213"/>
      <c r="OYN41" s="213"/>
      <c r="OYO41" s="414"/>
      <c r="OYP41" s="414"/>
      <c r="OYQ41" s="213"/>
      <c r="OYR41" s="213"/>
      <c r="OYS41" s="213"/>
      <c r="OYT41" s="213"/>
      <c r="OYU41" s="414"/>
      <c r="OYV41" s="414"/>
      <c r="OYW41" s="213"/>
      <c r="OYX41" s="213"/>
      <c r="OYY41" s="213"/>
      <c r="OYZ41" s="213"/>
      <c r="OZA41" s="414"/>
      <c r="OZB41" s="414"/>
      <c r="OZC41" s="213"/>
      <c r="OZD41" s="213"/>
      <c r="OZE41" s="213"/>
      <c r="OZF41" s="213"/>
      <c r="OZG41" s="414"/>
      <c r="OZH41" s="414"/>
      <c r="OZI41" s="213"/>
      <c r="OZJ41" s="213"/>
      <c r="OZK41" s="213"/>
      <c r="OZL41" s="213"/>
      <c r="OZM41" s="414"/>
      <c r="OZN41" s="414"/>
      <c r="OZO41" s="213"/>
      <c r="OZP41" s="213"/>
      <c r="OZQ41" s="213"/>
      <c r="OZR41" s="213"/>
      <c r="OZS41" s="414"/>
      <c r="OZT41" s="414"/>
      <c r="OZU41" s="213"/>
      <c r="OZV41" s="213"/>
      <c r="OZW41" s="213"/>
      <c r="OZX41" s="213"/>
      <c r="OZY41" s="414"/>
      <c r="OZZ41" s="414"/>
      <c r="PAA41" s="213"/>
      <c r="PAB41" s="213"/>
      <c r="PAC41" s="213"/>
      <c r="PAD41" s="213"/>
      <c r="PAE41" s="414"/>
      <c r="PAF41" s="414"/>
      <c r="PAG41" s="213"/>
      <c r="PAH41" s="213"/>
      <c r="PAI41" s="213"/>
      <c r="PAJ41" s="213"/>
      <c r="PAK41" s="414"/>
      <c r="PAL41" s="414"/>
      <c r="PAM41" s="213"/>
      <c r="PAN41" s="213"/>
      <c r="PAO41" s="213"/>
      <c r="PAP41" s="213"/>
      <c r="PAQ41" s="414"/>
      <c r="PAR41" s="414"/>
      <c r="PAS41" s="213"/>
      <c r="PAT41" s="213"/>
      <c r="PAU41" s="213"/>
      <c r="PAV41" s="213"/>
      <c r="PAW41" s="414"/>
      <c r="PAX41" s="414"/>
      <c r="PAY41" s="213"/>
      <c r="PAZ41" s="213"/>
      <c r="PBA41" s="213"/>
      <c r="PBB41" s="213"/>
      <c r="PBC41" s="414"/>
      <c r="PBD41" s="414"/>
      <c r="PBE41" s="213"/>
      <c r="PBF41" s="213"/>
      <c r="PBG41" s="213"/>
      <c r="PBH41" s="213"/>
      <c r="PBI41" s="414"/>
      <c r="PBJ41" s="414"/>
      <c r="PBK41" s="213"/>
      <c r="PBL41" s="213"/>
      <c r="PBM41" s="213"/>
      <c r="PBN41" s="213"/>
      <c r="PBO41" s="414"/>
      <c r="PBP41" s="414"/>
      <c r="PBQ41" s="213"/>
      <c r="PBR41" s="213"/>
      <c r="PBS41" s="213"/>
      <c r="PBT41" s="213"/>
      <c r="PBU41" s="414"/>
      <c r="PBV41" s="414"/>
      <c r="PBW41" s="213"/>
      <c r="PBX41" s="213"/>
      <c r="PBY41" s="213"/>
      <c r="PBZ41" s="213"/>
      <c r="PCA41" s="414"/>
      <c r="PCB41" s="414"/>
      <c r="PCC41" s="213"/>
      <c r="PCD41" s="213"/>
      <c r="PCE41" s="213"/>
      <c r="PCF41" s="213"/>
      <c r="PCG41" s="414"/>
      <c r="PCH41" s="414"/>
      <c r="PCI41" s="213"/>
      <c r="PCJ41" s="213"/>
      <c r="PCK41" s="213"/>
      <c r="PCL41" s="213"/>
      <c r="PCM41" s="414"/>
      <c r="PCN41" s="414"/>
      <c r="PCO41" s="213"/>
      <c r="PCP41" s="213"/>
      <c r="PCQ41" s="213"/>
      <c r="PCR41" s="213"/>
      <c r="PCS41" s="414"/>
      <c r="PCT41" s="414"/>
      <c r="PCU41" s="213"/>
      <c r="PCV41" s="213"/>
      <c r="PCW41" s="213"/>
      <c r="PCX41" s="213"/>
      <c r="PCY41" s="414"/>
      <c r="PCZ41" s="414"/>
      <c r="PDA41" s="213"/>
      <c r="PDB41" s="213"/>
      <c r="PDC41" s="213"/>
      <c r="PDD41" s="213"/>
      <c r="PDE41" s="414"/>
      <c r="PDF41" s="414"/>
      <c r="PDG41" s="213"/>
      <c r="PDH41" s="213"/>
      <c r="PDI41" s="213"/>
      <c r="PDJ41" s="213"/>
      <c r="PDK41" s="414"/>
      <c r="PDL41" s="414"/>
      <c r="PDM41" s="213"/>
      <c r="PDN41" s="213"/>
      <c r="PDO41" s="213"/>
      <c r="PDP41" s="213"/>
      <c r="PDQ41" s="414"/>
      <c r="PDR41" s="414"/>
      <c r="PDS41" s="213"/>
      <c r="PDT41" s="213"/>
      <c r="PDU41" s="213"/>
      <c r="PDV41" s="213"/>
      <c r="PDW41" s="414"/>
      <c r="PDX41" s="414"/>
      <c r="PDY41" s="213"/>
      <c r="PDZ41" s="213"/>
      <c r="PEA41" s="213"/>
      <c r="PEB41" s="213"/>
      <c r="PEC41" s="414"/>
      <c r="PED41" s="414"/>
      <c r="PEE41" s="213"/>
      <c r="PEF41" s="213"/>
      <c r="PEG41" s="213"/>
      <c r="PEH41" s="213"/>
      <c r="PEI41" s="414"/>
      <c r="PEJ41" s="414"/>
      <c r="PEK41" s="213"/>
      <c r="PEL41" s="213"/>
      <c r="PEM41" s="213"/>
      <c r="PEN41" s="213"/>
      <c r="PEO41" s="414"/>
      <c r="PEP41" s="414"/>
      <c r="PEQ41" s="213"/>
      <c r="PER41" s="213"/>
      <c r="PES41" s="213"/>
      <c r="PET41" s="213"/>
      <c r="PEU41" s="414"/>
      <c r="PEV41" s="414"/>
      <c r="PEW41" s="213"/>
      <c r="PEX41" s="213"/>
      <c r="PEY41" s="213"/>
      <c r="PEZ41" s="213"/>
      <c r="PFA41" s="414"/>
      <c r="PFB41" s="414"/>
      <c r="PFC41" s="213"/>
      <c r="PFD41" s="213"/>
      <c r="PFE41" s="213"/>
      <c r="PFF41" s="213"/>
      <c r="PFG41" s="414"/>
      <c r="PFH41" s="414"/>
      <c r="PFI41" s="213"/>
      <c r="PFJ41" s="213"/>
      <c r="PFK41" s="213"/>
      <c r="PFL41" s="213"/>
      <c r="PFM41" s="414"/>
      <c r="PFN41" s="414"/>
      <c r="PFO41" s="213"/>
      <c r="PFP41" s="213"/>
      <c r="PFQ41" s="213"/>
      <c r="PFR41" s="213"/>
      <c r="PFS41" s="414"/>
      <c r="PFT41" s="414"/>
      <c r="PFU41" s="213"/>
      <c r="PFV41" s="213"/>
      <c r="PFW41" s="213"/>
      <c r="PFX41" s="213"/>
      <c r="PFY41" s="414"/>
      <c r="PFZ41" s="414"/>
      <c r="PGA41" s="213"/>
      <c r="PGB41" s="213"/>
      <c r="PGC41" s="213"/>
      <c r="PGD41" s="213"/>
      <c r="PGE41" s="414"/>
      <c r="PGF41" s="414"/>
      <c r="PGG41" s="213"/>
      <c r="PGH41" s="213"/>
      <c r="PGI41" s="213"/>
      <c r="PGJ41" s="213"/>
      <c r="PGK41" s="414"/>
      <c r="PGL41" s="414"/>
      <c r="PGM41" s="213"/>
      <c r="PGN41" s="213"/>
      <c r="PGO41" s="213"/>
      <c r="PGP41" s="213"/>
      <c r="PGQ41" s="414"/>
      <c r="PGR41" s="414"/>
      <c r="PGS41" s="213"/>
      <c r="PGT41" s="213"/>
      <c r="PGU41" s="213"/>
      <c r="PGV41" s="213"/>
      <c r="PGW41" s="414"/>
      <c r="PGX41" s="414"/>
      <c r="PGY41" s="213"/>
      <c r="PGZ41" s="213"/>
      <c r="PHA41" s="213"/>
      <c r="PHB41" s="213"/>
      <c r="PHC41" s="414"/>
      <c r="PHD41" s="414"/>
      <c r="PHE41" s="213"/>
      <c r="PHF41" s="213"/>
      <c r="PHG41" s="213"/>
      <c r="PHH41" s="213"/>
      <c r="PHI41" s="414"/>
      <c r="PHJ41" s="414"/>
      <c r="PHK41" s="213"/>
      <c r="PHL41" s="213"/>
      <c r="PHM41" s="213"/>
      <c r="PHN41" s="213"/>
      <c r="PHO41" s="414"/>
      <c r="PHP41" s="414"/>
      <c r="PHQ41" s="213"/>
      <c r="PHR41" s="213"/>
      <c r="PHS41" s="213"/>
      <c r="PHT41" s="213"/>
      <c r="PHU41" s="414"/>
      <c r="PHV41" s="414"/>
      <c r="PHW41" s="213"/>
      <c r="PHX41" s="213"/>
      <c r="PHY41" s="213"/>
      <c r="PHZ41" s="213"/>
      <c r="PIA41" s="414"/>
      <c r="PIB41" s="414"/>
      <c r="PIC41" s="213"/>
      <c r="PID41" s="213"/>
      <c r="PIE41" s="213"/>
      <c r="PIF41" s="213"/>
      <c r="PIG41" s="414"/>
      <c r="PIH41" s="414"/>
      <c r="PII41" s="213"/>
      <c r="PIJ41" s="213"/>
      <c r="PIK41" s="213"/>
      <c r="PIL41" s="213"/>
      <c r="PIM41" s="414"/>
      <c r="PIN41" s="414"/>
      <c r="PIO41" s="213"/>
      <c r="PIP41" s="213"/>
      <c r="PIQ41" s="213"/>
      <c r="PIR41" s="213"/>
      <c r="PIS41" s="414"/>
      <c r="PIT41" s="414"/>
      <c r="PIU41" s="213"/>
      <c r="PIV41" s="213"/>
      <c r="PIW41" s="213"/>
      <c r="PIX41" s="213"/>
      <c r="PIY41" s="414"/>
      <c r="PIZ41" s="414"/>
      <c r="PJA41" s="213"/>
      <c r="PJB41" s="213"/>
      <c r="PJC41" s="213"/>
      <c r="PJD41" s="213"/>
      <c r="PJE41" s="414"/>
      <c r="PJF41" s="414"/>
      <c r="PJG41" s="213"/>
      <c r="PJH41" s="213"/>
      <c r="PJI41" s="213"/>
      <c r="PJJ41" s="213"/>
      <c r="PJK41" s="414"/>
      <c r="PJL41" s="414"/>
      <c r="PJM41" s="213"/>
      <c r="PJN41" s="213"/>
      <c r="PJO41" s="213"/>
      <c r="PJP41" s="213"/>
      <c r="PJQ41" s="414"/>
      <c r="PJR41" s="414"/>
      <c r="PJS41" s="213"/>
      <c r="PJT41" s="213"/>
      <c r="PJU41" s="213"/>
      <c r="PJV41" s="213"/>
      <c r="PJW41" s="414"/>
      <c r="PJX41" s="414"/>
      <c r="PJY41" s="213"/>
      <c r="PJZ41" s="213"/>
      <c r="PKA41" s="213"/>
      <c r="PKB41" s="213"/>
      <c r="PKC41" s="414"/>
      <c r="PKD41" s="414"/>
      <c r="PKE41" s="213"/>
      <c r="PKF41" s="213"/>
      <c r="PKG41" s="213"/>
      <c r="PKH41" s="213"/>
      <c r="PKI41" s="414"/>
      <c r="PKJ41" s="414"/>
      <c r="PKK41" s="213"/>
      <c r="PKL41" s="213"/>
      <c r="PKM41" s="213"/>
      <c r="PKN41" s="213"/>
      <c r="PKO41" s="414"/>
      <c r="PKP41" s="414"/>
      <c r="PKQ41" s="213"/>
      <c r="PKR41" s="213"/>
      <c r="PKS41" s="213"/>
      <c r="PKT41" s="213"/>
      <c r="PKU41" s="414"/>
      <c r="PKV41" s="414"/>
      <c r="PKW41" s="213"/>
      <c r="PKX41" s="213"/>
      <c r="PKY41" s="213"/>
      <c r="PKZ41" s="213"/>
      <c r="PLA41" s="414"/>
      <c r="PLB41" s="414"/>
      <c r="PLC41" s="213"/>
      <c r="PLD41" s="213"/>
      <c r="PLE41" s="213"/>
      <c r="PLF41" s="213"/>
      <c r="PLG41" s="414"/>
      <c r="PLH41" s="414"/>
      <c r="PLI41" s="213"/>
      <c r="PLJ41" s="213"/>
      <c r="PLK41" s="213"/>
      <c r="PLL41" s="213"/>
      <c r="PLM41" s="414"/>
      <c r="PLN41" s="414"/>
      <c r="PLO41" s="213"/>
      <c r="PLP41" s="213"/>
      <c r="PLQ41" s="213"/>
      <c r="PLR41" s="213"/>
      <c r="PLS41" s="414"/>
      <c r="PLT41" s="414"/>
      <c r="PLU41" s="213"/>
      <c r="PLV41" s="213"/>
      <c r="PLW41" s="213"/>
      <c r="PLX41" s="213"/>
      <c r="PLY41" s="414"/>
      <c r="PLZ41" s="414"/>
      <c r="PMA41" s="213"/>
      <c r="PMB41" s="213"/>
      <c r="PMC41" s="213"/>
      <c r="PMD41" s="213"/>
      <c r="PME41" s="414"/>
      <c r="PMF41" s="414"/>
      <c r="PMG41" s="213"/>
      <c r="PMH41" s="213"/>
      <c r="PMI41" s="213"/>
      <c r="PMJ41" s="213"/>
      <c r="PMK41" s="414"/>
      <c r="PML41" s="414"/>
      <c r="PMM41" s="213"/>
      <c r="PMN41" s="213"/>
      <c r="PMO41" s="213"/>
      <c r="PMP41" s="213"/>
      <c r="PMQ41" s="414"/>
      <c r="PMR41" s="414"/>
      <c r="PMS41" s="213"/>
      <c r="PMT41" s="213"/>
      <c r="PMU41" s="213"/>
      <c r="PMV41" s="213"/>
      <c r="PMW41" s="414"/>
      <c r="PMX41" s="414"/>
      <c r="PMY41" s="213"/>
      <c r="PMZ41" s="213"/>
      <c r="PNA41" s="213"/>
      <c r="PNB41" s="213"/>
      <c r="PNC41" s="414"/>
      <c r="PND41" s="414"/>
      <c r="PNE41" s="213"/>
      <c r="PNF41" s="213"/>
      <c r="PNG41" s="213"/>
      <c r="PNH41" s="213"/>
      <c r="PNI41" s="414"/>
      <c r="PNJ41" s="414"/>
      <c r="PNK41" s="213"/>
      <c r="PNL41" s="213"/>
      <c r="PNM41" s="213"/>
      <c r="PNN41" s="213"/>
      <c r="PNO41" s="414"/>
      <c r="PNP41" s="414"/>
      <c r="PNQ41" s="213"/>
      <c r="PNR41" s="213"/>
      <c r="PNS41" s="213"/>
      <c r="PNT41" s="213"/>
      <c r="PNU41" s="414"/>
      <c r="PNV41" s="414"/>
      <c r="PNW41" s="213"/>
      <c r="PNX41" s="213"/>
      <c r="PNY41" s="213"/>
      <c r="PNZ41" s="213"/>
      <c r="POA41" s="414"/>
      <c r="POB41" s="414"/>
      <c r="POC41" s="213"/>
      <c r="POD41" s="213"/>
      <c r="POE41" s="213"/>
      <c r="POF41" s="213"/>
      <c r="POG41" s="414"/>
      <c r="POH41" s="414"/>
      <c r="POI41" s="213"/>
      <c r="POJ41" s="213"/>
      <c r="POK41" s="213"/>
      <c r="POL41" s="213"/>
      <c r="POM41" s="414"/>
      <c r="PON41" s="414"/>
      <c r="POO41" s="213"/>
      <c r="POP41" s="213"/>
      <c r="POQ41" s="213"/>
      <c r="POR41" s="213"/>
      <c r="POS41" s="414"/>
      <c r="POT41" s="414"/>
      <c r="POU41" s="213"/>
      <c r="POV41" s="213"/>
      <c r="POW41" s="213"/>
      <c r="POX41" s="213"/>
      <c r="POY41" s="414"/>
      <c r="POZ41" s="414"/>
      <c r="PPA41" s="213"/>
      <c r="PPB41" s="213"/>
      <c r="PPC41" s="213"/>
      <c r="PPD41" s="213"/>
      <c r="PPE41" s="414"/>
      <c r="PPF41" s="414"/>
      <c r="PPG41" s="213"/>
      <c r="PPH41" s="213"/>
      <c r="PPI41" s="213"/>
      <c r="PPJ41" s="213"/>
      <c r="PPK41" s="414"/>
      <c r="PPL41" s="414"/>
      <c r="PPM41" s="213"/>
      <c r="PPN41" s="213"/>
      <c r="PPO41" s="213"/>
      <c r="PPP41" s="213"/>
      <c r="PPQ41" s="414"/>
      <c r="PPR41" s="414"/>
      <c r="PPS41" s="213"/>
      <c r="PPT41" s="213"/>
      <c r="PPU41" s="213"/>
      <c r="PPV41" s="213"/>
      <c r="PPW41" s="414"/>
      <c r="PPX41" s="414"/>
      <c r="PPY41" s="213"/>
      <c r="PPZ41" s="213"/>
      <c r="PQA41" s="213"/>
      <c r="PQB41" s="213"/>
      <c r="PQC41" s="414"/>
      <c r="PQD41" s="414"/>
      <c r="PQE41" s="213"/>
      <c r="PQF41" s="213"/>
      <c r="PQG41" s="213"/>
      <c r="PQH41" s="213"/>
      <c r="PQI41" s="414"/>
      <c r="PQJ41" s="414"/>
      <c r="PQK41" s="213"/>
      <c r="PQL41" s="213"/>
      <c r="PQM41" s="213"/>
      <c r="PQN41" s="213"/>
      <c r="PQO41" s="414"/>
      <c r="PQP41" s="414"/>
      <c r="PQQ41" s="213"/>
      <c r="PQR41" s="213"/>
      <c r="PQS41" s="213"/>
      <c r="PQT41" s="213"/>
      <c r="PQU41" s="414"/>
      <c r="PQV41" s="414"/>
      <c r="PQW41" s="213"/>
      <c r="PQX41" s="213"/>
      <c r="PQY41" s="213"/>
      <c r="PQZ41" s="213"/>
      <c r="PRA41" s="414"/>
      <c r="PRB41" s="414"/>
      <c r="PRC41" s="213"/>
      <c r="PRD41" s="213"/>
      <c r="PRE41" s="213"/>
      <c r="PRF41" s="213"/>
      <c r="PRG41" s="414"/>
      <c r="PRH41" s="414"/>
      <c r="PRI41" s="213"/>
      <c r="PRJ41" s="213"/>
      <c r="PRK41" s="213"/>
      <c r="PRL41" s="213"/>
      <c r="PRM41" s="414"/>
      <c r="PRN41" s="414"/>
      <c r="PRO41" s="213"/>
      <c r="PRP41" s="213"/>
      <c r="PRQ41" s="213"/>
      <c r="PRR41" s="213"/>
      <c r="PRS41" s="414"/>
      <c r="PRT41" s="414"/>
      <c r="PRU41" s="213"/>
      <c r="PRV41" s="213"/>
      <c r="PRW41" s="213"/>
      <c r="PRX41" s="213"/>
      <c r="PRY41" s="414"/>
      <c r="PRZ41" s="414"/>
      <c r="PSA41" s="213"/>
      <c r="PSB41" s="213"/>
      <c r="PSC41" s="213"/>
      <c r="PSD41" s="213"/>
      <c r="PSE41" s="414"/>
      <c r="PSF41" s="414"/>
      <c r="PSG41" s="213"/>
      <c r="PSH41" s="213"/>
      <c r="PSI41" s="213"/>
      <c r="PSJ41" s="213"/>
      <c r="PSK41" s="414"/>
      <c r="PSL41" s="414"/>
      <c r="PSM41" s="213"/>
      <c r="PSN41" s="213"/>
      <c r="PSO41" s="213"/>
      <c r="PSP41" s="213"/>
      <c r="PSQ41" s="414"/>
      <c r="PSR41" s="414"/>
      <c r="PSS41" s="213"/>
      <c r="PST41" s="213"/>
      <c r="PSU41" s="213"/>
      <c r="PSV41" s="213"/>
      <c r="PSW41" s="414"/>
      <c r="PSX41" s="414"/>
      <c r="PSY41" s="213"/>
      <c r="PSZ41" s="213"/>
      <c r="PTA41" s="213"/>
      <c r="PTB41" s="213"/>
      <c r="PTC41" s="414"/>
      <c r="PTD41" s="414"/>
      <c r="PTE41" s="213"/>
      <c r="PTF41" s="213"/>
      <c r="PTG41" s="213"/>
      <c r="PTH41" s="213"/>
      <c r="PTI41" s="414"/>
      <c r="PTJ41" s="414"/>
      <c r="PTK41" s="213"/>
      <c r="PTL41" s="213"/>
      <c r="PTM41" s="213"/>
      <c r="PTN41" s="213"/>
      <c r="PTO41" s="414"/>
      <c r="PTP41" s="414"/>
      <c r="PTQ41" s="213"/>
      <c r="PTR41" s="213"/>
      <c r="PTS41" s="213"/>
      <c r="PTT41" s="213"/>
      <c r="PTU41" s="414"/>
      <c r="PTV41" s="414"/>
      <c r="PTW41" s="213"/>
      <c r="PTX41" s="213"/>
      <c r="PTY41" s="213"/>
      <c r="PTZ41" s="213"/>
      <c r="PUA41" s="414"/>
      <c r="PUB41" s="414"/>
      <c r="PUC41" s="213"/>
      <c r="PUD41" s="213"/>
      <c r="PUE41" s="213"/>
      <c r="PUF41" s="213"/>
      <c r="PUG41" s="414"/>
      <c r="PUH41" s="414"/>
      <c r="PUI41" s="213"/>
      <c r="PUJ41" s="213"/>
      <c r="PUK41" s="213"/>
      <c r="PUL41" s="213"/>
      <c r="PUM41" s="414"/>
      <c r="PUN41" s="414"/>
      <c r="PUO41" s="213"/>
      <c r="PUP41" s="213"/>
      <c r="PUQ41" s="213"/>
      <c r="PUR41" s="213"/>
      <c r="PUS41" s="414"/>
      <c r="PUT41" s="414"/>
      <c r="PUU41" s="213"/>
      <c r="PUV41" s="213"/>
      <c r="PUW41" s="213"/>
      <c r="PUX41" s="213"/>
      <c r="PUY41" s="414"/>
      <c r="PUZ41" s="414"/>
      <c r="PVA41" s="213"/>
      <c r="PVB41" s="213"/>
      <c r="PVC41" s="213"/>
      <c r="PVD41" s="213"/>
      <c r="PVE41" s="414"/>
      <c r="PVF41" s="414"/>
      <c r="PVG41" s="213"/>
      <c r="PVH41" s="213"/>
      <c r="PVI41" s="213"/>
      <c r="PVJ41" s="213"/>
      <c r="PVK41" s="414"/>
      <c r="PVL41" s="414"/>
      <c r="PVM41" s="213"/>
      <c r="PVN41" s="213"/>
      <c r="PVO41" s="213"/>
      <c r="PVP41" s="213"/>
      <c r="PVQ41" s="414"/>
      <c r="PVR41" s="414"/>
      <c r="PVS41" s="213"/>
      <c r="PVT41" s="213"/>
      <c r="PVU41" s="213"/>
      <c r="PVV41" s="213"/>
      <c r="PVW41" s="414"/>
      <c r="PVX41" s="414"/>
      <c r="PVY41" s="213"/>
      <c r="PVZ41" s="213"/>
      <c r="PWA41" s="213"/>
      <c r="PWB41" s="213"/>
      <c r="PWC41" s="414"/>
      <c r="PWD41" s="414"/>
      <c r="PWE41" s="213"/>
      <c r="PWF41" s="213"/>
      <c r="PWG41" s="213"/>
      <c r="PWH41" s="213"/>
      <c r="PWI41" s="414"/>
      <c r="PWJ41" s="414"/>
      <c r="PWK41" s="213"/>
      <c r="PWL41" s="213"/>
      <c r="PWM41" s="213"/>
      <c r="PWN41" s="213"/>
      <c r="PWO41" s="414"/>
      <c r="PWP41" s="414"/>
      <c r="PWQ41" s="213"/>
      <c r="PWR41" s="213"/>
      <c r="PWS41" s="213"/>
      <c r="PWT41" s="213"/>
      <c r="PWU41" s="414"/>
      <c r="PWV41" s="414"/>
      <c r="PWW41" s="213"/>
      <c r="PWX41" s="213"/>
      <c r="PWY41" s="213"/>
      <c r="PWZ41" s="213"/>
      <c r="PXA41" s="414"/>
      <c r="PXB41" s="414"/>
      <c r="PXC41" s="213"/>
      <c r="PXD41" s="213"/>
      <c r="PXE41" s="213"/>
      <c r="PXF41" s="213"/>
      <c r="PXG41" s="414"/>
      <c r="PXH41" s="414"/>
      <c r="PXI41" s="213"/>
      <c r="PXJ41" s="213"/>
      <c r="PXK41" s="213"/>
      <c r="PXL41" s="213"/>
      <c r="PXM41" s="414"/>
      <c r="PXN41" s="414"/>
      <c r="PXO41" s="213"/>
      <c r="PXP41" s="213"/>
      <c r="PXQ41" s="213"/>
      <c r="PXR41" s="213"/>
      <c r="PXS41" s="414"/>
      <c r="PXT41" s="414"/>
      <c r="PXU41" s="213"/>
      <c r="PXV41" s="213"/>
      <c r="PXW41" s="213"/>
      <c r="PXX41" s="213"/>
      <c r="PXY41" s="414"/>
      <c r="PXZ41" s="414"/>
      <c r="PYA41" s="213"/>
      <c r="PYB41" s="213"/>
      <c r="PYC41" s="213"/>
      <c r="PYD41" s="213"/>
      <c r="PYE41" s="414"/>
      <c r="PYF41" s="414"/>
      <c r="PYG41" s="213"/>
      <c r="PYH41" s="213"/>
      <c r="PYI41" s="213"/>
      <c r="PYJ41" s="213"/>
      <c r="PYK41" s="414"/>
      <c r="PYL41" s="414"/>
      <c r="PYM41" s="213"/>
      <c r="PYN41" s="213"/>
      <c r="PYO41" s="213"/>
      <c r="PYP41" s="213"/>
      <c r="PYQ41" s="414"/>
      <c r="PYR41" s="414"/>
      <c r="PYS41" s="213"/>
      <c r="PYT41" s="213"/>
      <c r="PYU41" s="213"/>
      <c r="PYV41" s="213"/>
      <c r="PYW41" s="414"/>
      <c r="PYX41" s="414"/>
      <c r="PYY41" s="213"/>
      <c r="PYZ41" s="213"/>
      <c r="PZA41" s="213"/>
      <c r="PZB41" s="213"/>
      <c r="PZC41" s="414"/>
      <c r="PZD41" s="414"/>
      <c r="PZE41" s="213"/>
      <c r="PZF41" s="213"/>
      <c r="PZG41" s="213"/>
      <c r="PZH41" s="213"/>
      <c r="PZI41" s="414"/>
      <c r="PZJ41" s="414"/>
      <c r="PZK41" s="213"/>
      <c r="PZL41" s="213"/>
      <c r="PZM41" s="213"/>
      <c r="PZN41" s="213"/>
      <c r="PZO41" s="414"/>
      <c r="PZP41" s="414"/>
      <c r="PZQ41" s="213"/>
      <c r="PZR41" s="213"/>
      <c r="PZS41" s="213"/>
      <c r="PZT41" s="213"/>
      <c r="PZU41" s="414"/>
      <c r="PZV41" s="414"/>
      <c r="PZW41" s="213"/>
      <c r="PZX41" s="213"/>
      <c r="PZY41" s="213"/>
      <c r="PZZ41" s="213"/>
      <c r="QAA41" s="414"/>
      <c r="QAB41" s="414"/>
      <c r="QAC41" s="213"/>
      <c r="QAD41" s="213"/>
      <c r="QAE41" s="213"/>
      <c r="QAF41" s="213"/>
      <c r="QAG41" s="414"/>
      <c r="QAH41" s="414"/>
      <c r="QAI41" s="213"/>
      <c r="QAJ41" s="213"/>
      <c r="QAK41" s="213"/>
      <c r="QAL41" s="213"/>
      <c r="QAM41" s="414"/>
      <c r="QAN41" s="414"/>
      <c r="QAO41" s="213"/>
      <c r="QAP41" s="213"/>
      <c r="QAQ41" s="213"/>
      <c r="QAR41" s="213"/>
      <c r="QAS41" s="414"/>
      <c r="QAT41" s="414"/>
      <c r="QAU41" s="213"/>
      <c r="QAV41" s="213"/>
      <c r="QAW41" s="213"/>
      <c r="QAX41" s="213"/>
      <c r="QAY41" s="414"/>
      <c r="QAZ41" s="414"/>
      <c r="QBA41" s="213"/>
      <c r="QBB41" s="213"/>
      <c r="QBC41" s="213"/>
      <c r="QBD41" s="213"/>
      <c r="QBE41" s="414"/>
      <c r="QBF41" s="414"/>
      <c r="QBG41" s="213"/>
      <c r="QBH41" s="213"/>
      <c r="QBI41" s="213"/>
      <c r="QBJ41" s="213"/>
      <c r="QBK41" s="414"/>
      <c r="QBL41" s="414"/>
      <c r="QBM41" s="213"/>
      <c r="QBN41" s="213"/>
      <c r="QBO41" s="213"/>
      <c r="QBP41" s="213"/>
      <c r="QBQ41" s="414"/>
      <c r="QBR41" s="414"/>
      <c r="QBS41" s="213"/>
      <c r="QBT41" s="213"/>
      <c r="QBU41" s="213"/>
      <c r="QBV41" s="213"/>
      <c r="QBW41" s="414"/>
      <c r="QBX41" s="414"/>
      <c r="QBY41" s="213"/>
      <c r="QBZ41" s="213"/>
      <c r="QCA41" s="213"/>
      <c r="QCB41" s="213"/>
      <c r="QCC41" s="414"/>
      <c r="QCD41" s="414"/>
      <c r="QCE41" s="213"/>
      <c r="QCF41" s="213"/>
      <c r="QCG41" s="213"/>
      <c r="QCH41" s="213"/>
      <c r="QCI41" s="414"/>
      <c r="QCJ41" s="414"/>
      <c r="QCK41" s="213"/>
      <c r="QCL41" s="213"/>
      <c r="QCM41" s="213"/>
      <c r="QCN41" s="213"/>
      <c r="QCO41" s="414"/>
      <c r="QCP41" s="414"/>
      <c r="QCQ41" s="213"/>
      <c r="QCR41" s="213"/>
      <c r="QCS41" s="213"/>
      <c r="QCT41" s="213"/>
      <c r="QCU41" s="414"/>
      <c r="QCV41" s="414"/>
      <c r="QCW41" s="213"/>
      <c r="QCX41" s="213"/>
      <c r="QCY41" s="213"/>
      <c r="QCZ41" s="213"/>
      <c r="QDA41" s="414"/>
      <c r="QDB41" s="414"/>
      <c r="QDC41" s="213"/>
      <c r="QDD41" s="213"/>
      <c r="QDE41" s="213"/>
      <c r="QDF41" s="213"/>
      <c r="QDG41" s="414"/>
      <c r="QDH41" s="414"/>
      <c r="QDI41" s="213"/>
      <c r="QDJ41" s="213"/>
      <c r="QDK41" s="213"/>
      <c r="QDL41" s="213"/>
      <c r="QDM41" s="414"/>
      <c r="QDN41" s="414"/>
      <c r="QDO41" s="213"/>
      <c r="QDP41" s="213"/>
      <c r="QDQ41" s="213"/>
      <c r="QDR41" s="213"/>
      <c r="QDS41" s="414"/>
      <c r="QDT41" s="414"/>
      <c r="QDU41" s="213"/>
      <c r="QDV41" s="213"/>
      <c r="QDW41" s="213"/>
      <c r="QDX41" s="213"/>
      <c r="QDY41" s="414"/>
      <c r="QDZ41" s="414"/>
      <c r="QEA41" s="213"/>
      <c r="QEB41" s="213"/>
      <c r="QEC41" s="213"/>
      <c r="QED41" s="213"/>
      <c r="QEE41" s="414"/>
      <c r="QEF41" s="414"/>
      <c r="QEG41" s="213"/>
      <c r="QEH41" s="213"/>
      <c r="QEI41" s="213"/>
      <c r="QEJ41" s="213"/>
      <c r="QEK41" s="414"/>
      <c r="QEL41" s="414"/>
      <c r="QEM41" s="213"/>
      <c r="QEN41" s="213"/>
      <c r="QEO41" s="213"/>
      <c r="QEP41" s="213"/>
      <c r="QEQ41" s="414"/>
      <c r="QER41" s="414"/>
      <c r="QES41" s="213"/>
      <c r="QET41" s="213"/>
      <c r="QEU41" s="213"/>
      <c r="QEV41" s="213"/>
      <c r="QEW41" s="414"/>
      <c r="QEX41" s="414"/>
      <c r="QEY41" s="213"/>
      <c r="QEZ41" s="213"/>
      <c r="QFA41" s="213"/>
      <c r="QFB41" s="213"/>
      <c r="QFC41" s="414"/>
      <c r="QFD41" s="414"/>
      <c r="QFE41" s="213"/>
      <c r="QFF41" s="213"/>
      <c r="QFG41" s="213"/>
      <c r="QFH41" s="213"/>
      <c r="QFI41" s="414"/>
      <c r="QFJ41" s="414"/>
      <c r="QFK41" s="213"/>
      <c r="QFL41" s="213"/>
      <c r="QFM41" s="213"/>
      <c r="QFN41" s="213"/>
      <c r="QFO41" s="414"/>
      <c r="QFP41" s="414"/>
      <c r="QFQ41" s="213"/>
      <c r="QFR41" s="213"/>
      <c r="QFS41" s="213"/>
      <c r="QFT41" s="213"/>
      <c r="QFU41" s="414"/>
      <c r="QFV41" s="414"/>
      <c r="QFW41" s="213"/>
      <c r="QFX41" s="213"/>
      <c r="QFY41" s="213"/>
      <c r="QFZ41" s="213"/>
      <c r="QGA41" s="414"/>
      <c r="QGB41" s="414"/>
      <c r="QGC41" s="213"/>
      <c r="QGD41" s="213"/>
      <c r="QGE41" s="213"/>
      <c r="QGF41" s="213"/>
      <c r="QGG41" s="414"/>
      <c r="QGH41" s="414"/>
      <c r="QGI41" s="213"/>
      <c r="QGJ41" s="213"/>
      <c r="QGK41" s="213"/>
      <c r="QGL41" s="213"/>
      <c r="QGM41" s="414"/>
      <c r="QGN41" s="414"/>
      <c r="QGO41" s="213"/>
      <c r="QGP41" s="213"/>
      <c r="QGQ41" s="213"/>
      <c r="QGR41" s="213"/>
      <c r="QGS41" s="414"/>
      <c r="QGT41" s="414"/>
      <c r="QGU41" s="213"/>
      <c r="QGV41" s="213"/>
      <c r="QGW41" s="213"/>
      <c r="QGX41" s="213"/>
      <c r="QGY41" s="414"/>
      <c r="QGZ41" s="414"/>
      <c r="QHA41" s="213"/>
      <c r="QHB41" s="213"/>
      <c r="QHC41" s="213"/>
      <c r="QHD41" s="213"/>
      <c r="QHE41" s="414"/>
      <c r="QHF41" s="414"/>
      <c r="QHG41" s="213"/>
      <c r="QHH41" s="213"/>
      <c r="QHI41" s="213"/>
      <c r="QHJ41" s="213"/>
      <c r="QHK41" s="414"/>
      <c r="QHL41" s="414"/>
      <c r="QHM41" s="213"/>
      <c r="QHN41" s="213"/>
      <c r="QHO41" s="213"/>
      <c r="QHP41" s="213"/>
      <c r="QHQ41" s="414"/>
      <c r="QHR41" s="414"/>
      <c r="QHS41" s="213"/>
      <c r="QHT41" s="213"/>
      <c r="QHU41" s="213"/>
      <c r="QHV41" s="213"/>
      <c r="QHW41" s="414"/>
      <c r="QHX41" s="414"/>
      <c r="QHY41" s="213"/>
      <c r="QHZ41" s="213"/>
      <c r="QIA41" s="213"/>
      <c r="QIB41" s="213"/>
      <c r="QIC41" s="414"/>
      <c r="QID41" s="414"/>
      <c r="QIE41" s="213"/>
      <c r="QIF41" s="213"/>
      <c r="QIG41" s="213"/>
      <c r="QIH41" s="213"/>
      <c r="QII41" s="414"/>
      <c r="QIJ41" s="414"/>
      <c r="QIK41" s="213"/>
      <c r="QIL41" s="213"/>
      <c r="QIM41" s="213"/>
      <c r="QIN41" s="213"/>
      <c r="QIO41" s="414"/>
      <c r="QIP41" s="414"/>
      <c r="QIQ41" s="213"/>
      <c r="QIR41" s="213"/>
      <c r="QIS41" s="213"/>
      <c r="QIT41" s="213"/>
      <c r="QIU41" s="414"/>
      <c r="QIV41" s="414"/>
      <c r="QIW41" s="213"/>
      <c r="QIX41" s="213"/>
      <c r="QIY41" s="213"/>
      <c r="QIZ41" s="213"/>
      <c r="QJA41" s="414"/>
      <c r="QJB41" s="414"/>
      <c r="QJC41" s="213"/>
      <c r="QJD41" s="213"/>
      <c r="QJE41" s="213"/>
      <c r="QJF41" s="213"/>
      <c r="QJG41" s="414"/>
      <c r="QJH41" s="414"/>
      <c r="QJI41" s="213"/>
      <c r="QJJ41" s="213"/>
      <c r="QJK41" s="213"/>
      <c r="QJL41" s="213"/>
      <c r="QJM41" s="414"/>
      <c r="QJN41" s="414"/>
      <c r="QJO41" s="213"/>
      <c r="QJP41" s="213"/>
      <c r="QJQ41" s="213"/>
      <c r="QJR41" s="213"/>
      <c r="QJS41" s="414"/>
      <c r="QJT41" s="414"/>
      <c r="QJU41" s="213"/>
      <c r="QJV41" s="213"/>
      <c r="QJW41" s="213"/>
      <c r="QJX41" s="213"/>
      <c r="QJY41" s="414"/>
      <c r="QJZ41" s="414"/>
      <c r="QKA41" s="213"/>
      <c r="QKB41" s="213"/>
      <c r="QKC41" s="213"/>
      <c r="QKD41" s="213"/>
      <c r="QKE41" s="414"/>
      <c r="QKF41" s="414"/>
      <c r="QKG41" s="213"/>
      <c r="QKH41" s="213"/>
      <c r="QKI41" s="213"/>
      <c r="QKJ41" s="213"/>
      <c r="QKK41" s="414"/>
      <c r="QKL41" s="414"/>
      <c r="QKM41" s="213"/>
      <c r="QKN41" s="213"/>
      <c r="QKO41" s="213"/>
      <c r="QKP41" s="213"/>
      <c r="QKQ41" s="414"/>
      <c r="QKR41" s="414"/>
      <c r="QKS41" s="213"/>
      <c r="QKT41" s="213"/>
      <c r="QKU41" s="213"/>
      <c r="QKV41" s="213"/>
      <c r="QKW41" s="414"/>
      <c r="QKX41" s="414"/>
      <c r="QKY41" s="213"/>
      <c r="QKZ41" s="213"/>
      <c r="QLA41" s="213"/>
      <c r="QLB41" s="213"/>
      <c r="QLC41" s="414"/>
      <c r="QLD41" s="414"/>
      <c r="QLE41" s="213"/>
      <c r="QLF41" s="213"/>
      <c r="QLG41" s="213"/>
      <c r="QLH41" s="213"/>
      <c r="QLI41" s="414"/>
      <c r="QLJ41" s="414"/>
      <c r="QLK41" s="213"/>
      <c r="QLL41" s="213"/>
      <c r="QLM41" s="213"/>
      <c r="QLN41" s="213"/>
      <c r="QLO41" s="414"/>
      <c r="QLP41" s="414"/>
      <c r="QLQ41" s="213"/>
      <c r="QLR41" s="213"/>
      <c r="QLS41" s="213"/>
      <c r="QLT41" s="213"/>
      <c r="QLU41" s="414"/>
      <c r="QLV41" s="414"/>
      <c r="QLW41" s="213"/>
      <c r="QLX41" s="213"/>
      <c r="QLY41" s="213"/>
      <c r="QLZ41" s="213"/>
      <c r="QMA41" s="414"/>
      <c r="QMB41" s="414"/>
      <c r="QMC41" s="213"/>
      <c r="QMD41" s="213"/>
      <c r="QME41" s="213"/>
      <c r="QMF41" s="213"/>
      <c r="QMG41" s="414"/>
      <c r="QMH41" s="414"/>
      <c r="QMI41" s="213"/>
      <c r="QMJ41" s="213"/>
      <c r="QMK41" s="213"/>
      <c r="QML41" s="213"/>
      <c r="QMM41" s="414"/>
      <c r="QMN41" s="414"/>
      <c r="QMO41" s="213"/>
      <c r="QMP41" s="213"/>
      <c r="QMQ41" s="213"/>
      <c r="QMR41" s="213"/>
      <c r="QMS41" s="414"/>
      <c r="QMT41" s="414"/>
      <c r="QMU41" s="213"/>
      <c r="QMV41" s="213"/>
      <c r="QMW41" s="213"/>
      <c r="QMX41" s="213"/>
      <c r="QMY41" s="414"/>
      <c r="QMZ41" s="414"/>
      <c r="QNA41" s="213"/>
      <c r="QNB41" s="213"/>
      <c r="QNC41" s="213"/>
      <c r="QND41" s="213"/>
      <c r="QNE41" s="414"/>
      <c r="QNF41" s="414"/>
      <c r="QNG41" s="213"/>
      <c r="QNH41" s="213"/>
      <c r="QNI41" s="213"/>
      <c r="QNJ41" s="213"/>
      <c r="QNK41" s="414"/>
      <c r="QNL41" s="414"/>
      <c r="QNM41" s="213"/>
      <c r="QNN41" s="213"/>
      <c r="QNO41" s="213"/>
      <c r="QNP41" s="213"/>
      <c r="QNQ41" s="414"/>
      <c r="QNR41" s="414"/>
      <c r="QNS41" s="213"/>
      <c r="QNT41" s="213"/>
      <c r="QNU41" s="213"/>
      <c r="QNV41" s="213"/>
      <c r="QNW41" s="414"/>
      <c r="QNX41" s="414"/>
      <c r="QNY41" s="213"/>
      <c r="QNZ41" s="213"/>
      <c r="QOA41" s="213"/>
      <c r="QOB41" s="213"/>
      <c r="QOC41" s="414"/>
      <c r="QOD41" s="414"/>
      <c r="QOE41" s="213"/>
      <c r="QOF41" s="213"/>
      <c r="QOG41" s="213"/>
      <c r="QOH41" s="213"/>
      <c r="QOI41" s="414"/>
      <c r="QOJ41" s="414"/>
      <c r="QOK41" s="213"/>
      <c r="QOL41" s="213"/>
      <c r="QOM41" s="213"/>
      <c r="QON41" s="213"/>
      <c r="QOO41" s="414"/>
      <c r="QOP41" s="414"/>
      <c r="QOQ41" s="213"/>
      <c r="QOR41" s="213"/>
      <c r="QOS41" s="213"/>
      <c r="QOT41" s="213"/>
      <c r="QOU41" s="414"/>
      <c r="QOV41" s="414"/>
      <c r="QOW41" s="213"/>
      <c r="QOX41" s="213"/>
      <c r="QOY41" s="213"/>
      <c r="QOZ41" s="213"/>
      <c r="QPA41" s="414"/>
      <c r="QPB41" s="414"/>
      <c r="QPC41" s="213"/>
      <c r="QPD41" s="213"/>
      <c r="QPE41" s="213"/>
      <c r="QPF41" s="213"/>
      <c r="QPG41" s="414"/>
      <c r="QPH41" s="414"/>
      <c r="QPI41" s="213"/>
      <c r="QPJ41" s="213"/>
      <c r="QPK41" s="213"/>
      <c r="QPL41" s="213"/>
      <c r="QPM41" s="414"/>
      <c r="QPN41" s="414"/>
      <c r="QPO41" s="213"/>
      <c r="QPP41" s="213"/>
      <c r="QPQ41" s="213"/>
      <c r="QPR41" s="213"/>
      <c r="QPS41" s="414"/>
      <c r="QPT41" s="414"/>
      <c r="QPU41" s="213"/>
      <c r="QPV41" s="213"/>
      <c r="QPW41" s="213"/>
      <c r="QPX41" s="213"/>
      <c r="QPY41" s="414"/>
      <c r="QPZ41" s="414"/>
      <c r="QQA41" s="213"/>
      <c r="QQB41" s="213"/>
      <c r="QQC41" s="213"/>
      <c r="QQD41" s="213"/>
      <c r="QQE41" s="414"/>
      <c r="QQF41" s="414"/>
      <c r="QQG41" s="213"/>
      <c r="QQH41" s="213"/>
      <c r="QQI41" s="213"/>
      <c r="QQJ41" s="213"/>
      <c r="QQK41" s="414"/>
      <c r="QQL41" s="414"/>
      <c r="QQM41" s="213"/>
      <c r="QQN41" s="213"/>
      <c r="QQO41" s="213"/>
      <c r="QQP41" s="213"/>
      <c r="QQQ41" s="414"/>
      <c r="QQR41" s="414"/>
      <c r="QQS41" s="213"/>
      <c r="QQT41" s="213"/>
      <c r="QQU41" s="213"/>
      <c r="QQV41" s="213"/>
      <c r="QQW41" s="414"/>
      <c r="QQX41" s="414"/>
      <c r="QQY41" s="213"/>
      <c r="QQZ41" s="213"/>
      <c r="QRA41" s="213"/>
      <c r="QRB41" s="213"/>
      <c r="QRC41" s="414"/>
      <c r="QRD41" s="414"/>
      <c r="QRE41" s="213"/>
      <c r="QRF41" s="213"/>
      <c r="QRG41" s="213"/>
      <c r="QRH41" s="213"/>
      <c r="QRI41" s="414"/>
      <c r="QRJ41" s="414"/>
      <c r="QRK41" s="213"/>
      <c r="QRL41" s="213"/>
      <c r="QRM41" s="213"/>
      <c r="QRN41" s="213"/>
      <c r="QRO41" s="414"/>
      <c r="QRP41" s="414"/>
      <c r="QRQ41" s="213"/>
      <c r="QRR41" s="213"/>
      <c r="QRS41" s="213"/>
      <c r="QRT41" s="213"/>
      <c r="QRU41" s="414"/>
      <c r="QRV41" s="414"/>
      <c r="QRW41" s="213"/>
      <c r="QRX41" s="213"/>
      <c r="QRY41" s="213"/>
      <c r="QRZ41" s="213"/>
      <c r="QSA41" s="414"/>
      <c r="QSB41" s="414"/>
      <c r="QSC41" s="213"/>
      <c r="QSD41" s="213"/>
      <c r="QSE41" s="213"/>
      <c r="QSF41" s="213"/>
      <c r="QSG41" s="414"/>
      <c r="QSH41" s="414"/>
      <c r="QSI41" s="213"/>
      <c r="QSJ41" s="213"/>
      <c r="QSK41" s="213"/>
      <c r="QSL41" s="213"/>
      <c r="QSM41" s="414"/>
      <c r="QSN41" s="414"/>
      <c r="QSO41" s="213"/>
      <c r="QSP41" s="213"/>
      <c r="QSQ41" s="213"/>
      <c r="QSR41" s="213"/>
      <c r="QSS41" s="414"/>
      <c r="QST41" s="414"/>
      <c r="QSU41" s="213"/>
      <c r="QSV41" s="213"/>
      <c r="QSW41" s="213"/>
      <c r="QSX41" s="213"/>
      <c r="QSY41" s="414"/>
      <c r="QSZ41" s="414"/>
      <c r="QTA41" s="213"/>
      <c r="QTB41" s="213"/>
      <c r="QTC41" s="213"/>
      <c r="QTD41" s="213"/>
      <c r="QTE41" s="414"/>
      <c r="QTF41" s="414"/>
      <c r="QTG41" s="213"/>
      <c r="QTH41" s="213"/>
      <c r="QTI41" s="213"/>
      <c r="QTJ41" s="213"/>
      <c r="QTK41" s="414"/>
      <c r="QTL41" s="414"/>
      <c r="QTM41" s="213"/>
      <c r="QTN41" s="213"/>
      <c r="QTO41" s="213"/>
      <c r="QTP41" s="213"/>
      <c r="QTQ41" s="414"/>
      <c r="QTR41" s="414"/>
      <c r="QTS41" s="213"/>
      <c r="QTT41" s="213"/>
      <c r="QTU41" s="213"/>
      <c r="QTV41" s="213"/>
      <c r="QTW41" s="414"/>
      <c r="QTX41" s="414"/>
      <c r="QTY41" s="213"/>
      <c r="QTZ41" s="213"/>
      <c r="QUA41" s="213"/>
      <c r="QUB41" s="213"/>
      <c r="QUC41" s="414"/>
      <c r="QUD41" s="414"/>
      <c r="QUE41" s="213"/>
      <c r="QUF41" s="213"/>
      <c r="QUG41" s="213"/>
      <c r="QUH41" s="213"/>
      <c r="QUI41" s="414"/>
      <c r="QUJ41" s="414"/>
      <c r="QUK41" s="213"/>
      <c r="QUL41" s="213"/>
      <c r="QUM41" s="213"/>
      <c r="QUN41" s="213"/>
      <c r="QUO41" s="414"/>
      <c r="QUP41" s="414"/>
      <c r="QUQ41" s="213"/>
      <c r="QUR41" s="213"/>
      <c r="QUS41" s="213"/>
      <c r="QUT41" s="213"/>
      <c r="QUU41" s="414"/>
      <c r="QUV41" s="414"/>
      <c r="QUW41" s="213"/>
      <c r="QUX41" s="213"/>
      <c r="QUY41" s="213"/>
      <c r="QUZ41" s="213"/>
      <c r="QVA41" s="414"/>
      <c r="QVB41" s="414"/>
      <c r="QVC41" s="213"/>
      <c r="QVD41" s="213"/>
      <c r="QVE41" s="213"/>
      <c r="QVF41" s="213"/>
      <c r="QVG41" s="414"/>
      <c r="QVH41" s="414"/>
      <c r="QVI41" s="213"/>
      <c r="QVJ41" s="213"/>
      <c r="QVK41" s="213"/>
      <c r="QVL41" s="213"/>
      <c r="QVM41" s="414"/>
      <c r="QVN41" s="414"/>
      <c r="QVO41" s="213"/>
      <c r="QVP41" s="213"/>
      <c r="QVQ41" s="213"/>
      <c r="QVR41" s="213"/>
      <c r="QVS41" s="414"/>
      <c r="QVT41" s="414"/>
      <c r="QVU41" s="213"/>
      <c r="QVV41" s="213"/>
      <c r="QVW41" s="213"/>
      <c r="QVX41" s="213"/>
      <c r="QVY41" s="414"/>
      <c r="QVZ41" s="414"/>
      <c r="QWA41" s="213"/>
      <c r="QWB41" s="213"/>
      <c r="QWC41" s="213"/>
      <c r="QWD41" s="213"/>
      <c r="QWE41" s="414"/>
      <c r="QWF41" s="414"/>
      <c r="QWG41" s="213"/>
      <c r="QWH41" s="213"/>
      <c r="QWI41" s="213"/>
      <c r="QWJ41" s="213"/>
      <c r="QWK41" s="414"/>
      <c r="QWL41" s="414"/>
      <c r="QWM41" s="213"/>
      <c r="QWN41" s="213"/>
      <c r="QWO41" s="213"/>
      <c r="QWP41" s="213"/>
      <c r="QWQ41" s="414"/>
      <c r="QWR41" s="414"/>
      <c r="QWS41" s="213"/>
      <c r="QWT41" s="213"/>
      <c r="QWU41" s="213"/>
      <c r="QWV41" s="213"/>
      <c r="QWW41" s="414"/>
      <c r="QWX41" s="414"/>
      <c r="QWY41" s="213"/>
      <c r="QWZ41" s="213"/>
      <c r="QXA41" s="213"/>
      <c r="QXB41" s="213"/>
      <c r="QXC41" s="414"/>
      <c r="QXD41" s="414"/>
      <c r="QXE41" s="213"/>
      <c r="QXF41" s="213"/>
      <c r="QXG41" s="213"/>
      <c r="QXH41" s="213"/>
      <c r="QXI41" s="414"/>
      <c r="QXJ41" s="414"/>
      <c r="QXK41" s="213"/>
      <c r="QXL41" s="213"/>
      <c r="QXM41" s="213"/>
      <c r="QXN41" s="213"/>
      <c r="QXO41" s="414"/>
      <c r="QXP41" s="414"/>
      <c r="QXQ41" s="213"/>
      <c r="QXR41" s="213"/>
      <c r="QXS41" s="213"/>
      <c r="QXT41" s="213"/>
      <c r="QXU41" s="414"/>
      <c r="QXV41" s="414"/>
      <c r="QXW41" s="213"/>
      <c r="QXX41" s="213"/>
      <c r="QXY41" s="213"/>
      <c r="QXZ41" s="213"/>
      <c r="QYA41" s="414"/>
      <c r="QYB41" s="414"/>
      <c r="QYC41" s="213"/>
      <c r="QYD41" s="213"/>
      <c r="QYE41" s="213"/>
      <c r="QYF41" s="213"/>
      <c r="QYG41" s="414"/>
      <c r="QYH41" s="414"/>
      <c r="QYI41" s="213"/>
      <c r="QYJ41" s="213"/>
      <c r="QYK41" s="213"/>
      <c r="QYL41" s="213"/>
      <c r="QYM41" s="414"/>
      <c r="QYN41" s="414"/>
      <c r="QYO41" s="213"/>
      <c r="QYP41" s="213"/>
      <c r="QYQ41" s="213"/>
      <c r="QYR41" s="213"/>
      <c r="QYS41" s="414"/>
      <c r="QYT41" s="414"/>
      <c r="QYU41" s="213"/>
      <c r="QYV41" s="213"/>
      <c r="QYW41" s="213"/>
      <c r="QYX41" s="213"/>
      <c r="QYY41" s="414"/>
      <c r="QYZ41" s="414"/>
      <c r="QZA41" s="213"/>
      <c r="QZB41" s="213"/>
      <c r="QZC41" s="213"/>
      <c r="QZD41" s="213"/>
      <c r="QZE41" s="414"/>
      <c r="QZF41" s="414"/>
      <c r="QZG41" s="213"/>
      <c r="QZH41" s="213"/>
      <c r="QZI41" s="213"/>
      <c r="QZJ41" s="213"/>
      <c r="QZK41" s="414"/>
      <c r="QZL41" s="414"/>
      <c r="QZM41" s="213"/>
      <c r="QZN41" s="213"/>
      <c r="QZO41" s="213"/>
      <c r="QZP41" s="213"/>
      <c r="QZQ41" s="414"/>
      <c r="QZR41" s="414"/>
      <c r="QZS41" s="213"/>
      <c r="QZT41" s="213"/>
      <c r="QZU41" s="213"/>
      <c r="QZV41" s="213"/>
      <c r="QZW41" s="414"/>
      <c r="QZX41" s="414"/>
      <c r="QZY41" s="213"/>
      <c r="QZZ41" s="213"/>
      <c r="RAA41" s="213"/>
      <c r="RAB41" s="213"/>
      <c r="RAC41" s="414"/>
      <c r="RAD41" s="414"/>
      <c r="RAE41" s="213"/>
      <c r="RAF41" s="213"/>
      <c r="RAG41" s="213"/>
      <c r="RAH41" s="213"/>
      <c r="RAI41" s="414"/>
      <c r="RAJ41" s="414"/>
      <c r="RAK41" s="213"/>
      <c r="RAL41" s="213"/>
      <c r="RAM41" s="213"/>
      <c r="RAN41" s="213"/>
      <c r="RAO41" s="414"/>
      <c r="RAP41" s="414"/>
      <c r="RAQ41" s="213"/>
      <c r="RAR41" s="213"/>
      <c r="RAS41" s="213"/>
      <c r="RAT41" s="213"/>
      <c r="RAU41" s="414"/>
      <c r="RAV41" s="414"/>
      <c r="RAW41" s="213"/>
      <c r="RAX41" s="213"/>
      <c r="RAY41" s="213"/>
      <c r="RAZ41" s="213"/>
      <c r="RBA41" s="414"/>
      <c r="RBB41" s="414"/>
      <c r="RBC41" s="213"/>
      <c r="RBD41" s="213"/>
      <c r="RBE41" s="213"/>
      <c r="RBF41" s="213"/>
      <c r="RBG41" s="414"/>
      <c r="RBH41" s="414"/>
      <c r="RBI41" s="213"/>
      <c r="RBJ41" s="213"/>
      <c r="RBK41" s="213"/>
      <c r="RBL41" s="213"/>
      <c r="RBM41" s="414"/>
      <c r="RBN41" s="414"/>
      <c r="RBO41" s="213"/>
      <c r="RBP41" s="213"/>
      <c r="RBQ41" s="213"/>
      <c r="RBR41" s="213"/>
      <c r="RBS41" s="414"/>
      <c r="RBT41" s="414"/>
      <c r="RBU41" s="213"/>
      <c r="RBV41" s="213"/>
      <c r="RBW41" s="213"/>
      <c r="RBX41" s="213"/>
      <c r="RBY41" s="414"/>
      <c r="RBZ41" s="414"/>
      <c r="RCA41" s="213"/>
      <c r="RCB41" s="213"/>
      <c r="RCC41" s="213"/>
      <c r="RCD41" s="213"/>
      <c r="RCE41" s="414"/>
      <c r="RCF41" s="414"/>
      <c r="RCG41" s="213"/>
      <c r="RCH41" s="213"/>
      <c r="RCI41" s="213"/>
      <c r="RCJ41" s="213"/>
      <c r="RCK41" s="414"/>
      <c r="RCL41" s="414"/>
      <c r="RCM41" s="213"/>
      <c r="RCN41" s="213"/>
      <c r="RCO41" s="213"/>
      <c r="RCP41" s="213"/>
      <c r="RCQ41" s="414"/>
      <c r="RCR41" s="414"/>
      <c r="RCS41" s="213"/>
      <c r="RCT41" s="213"/>
      <c r="RCU41" s="213"/>
      <c r="RCV41" s="213"/>
      <c r="RCW41" s="414"/>
      <c r="RCX41" s="414"/>
      <c r="RCY41" s="213"/>
      <c r="RCZ41" s="213"/>
      <c r="RDA41" s="213"/>
      <c r="RDB41" s="213"/>
      <c r="RDC41" s="414"/>
      <c r="RDD41" s="414"/>
      <c r="RDE41" s="213"/>
      <c r="RDF41" s="213"/>
      <c r="RDG41" s="213"/>
      <c r="RDH41" s="213"/>
      <c r="RDI41" s="414"/>
      <c r="RDJ41" s="414"/>
      <c r="RDK41" s="213"/>
      <c r="RDL41" s="213"/>
      <c r="RDM41" s="213"/>
      <c r="RDN41" s="213"/>
      <c r="RDO41" s="414"/>
      <c r="RDP41" s="414"/>
      <c r="RDQ41" s="213"/>
      <c r="RDR41" s="213"/>
      <c r="RDS41" s="213"/>
      <c r="RDT41" s="213"/>
      <c r="RDU41" s="414"/>
      <c r="RDV41" s="414"/>
      <c r="RDW41" s="213"/>
      <c r="RDX41" s="213"/>
      <c r="RDY41" s="213"/>
      <c r="RDZ41" s="213"/>
      <c r="REA41" s="414"/>
      <c r="REB41" s="414"/>
      <c r="REC41" s="213"/>
      <c r="RED41" s="213"/>
      <c r="REE41" s="213"/>
      <c r="REF41" s="213"/>
      <c r="REG41" s="414"/>
      <c r="REH41" s="414"/>
      <c r="REI41" s="213"/>
      <c r="REJ41" s="213"/>
      <c r="REK41" s="213"/>
      <c r="REL41" s="213"/>
      <c r="REM41" s="414"/>
      <c r="REN41" s="414"/>
      <c r="REO41" s="213"/>
      <c r="REP41" s="213"/>
      <c r="REQ41" s="213"/>
      <c r="RER41" s="213"/>
      <c r="RES41" s="414"/>
      <c r="RET41" s="414"/>
      <c r="REU41" s="213"/>
      <c r="REV41" s="213"/>
      <c r="REW41" s="213"/>
      <c r="REX41" s="213"/>
      <c r="REY41" s="414"/>
      <c r="REZ41" s="414"/>
      <c r="RFA41" s="213"/>
      <c r="RFB41" s="213"/>
      <c r="RFC41" s="213"/>
      <c r="RFD41" s="213"/>
      <c r="RFE41" s="414"/>
      <c r="RFF41" s="414"/>
      <c r="RFG41" s="213"/>
      <c r="RFH41" s="213"/>
      <c r="RFI41" s="213"/>
      <c r="RFJ41" s="213"/>
      <c r="RFK41" s="414"/>
      <c r="RFL41" s="414"/>
      <c r="RFM41" s="213"/>
      <c r="RFN41" s="213"/>
      <c r="RFO41" s="213"/>
      <c r="RFP41" s="213"/>
      <c r="RFQ41" s="414"/>
      <c r="RFR41" s="414"/>
      <c r="RFS41" s="213"/>
      <c r="RFT41" s="213"/>
      <c r="RFU41" s="213"/>
      <c r="RFV41" s="213"/>
      <c r="RFW41" s="414"/>
      <c r="RFX41" s="414"/>
      <c r="RFY41" s="213"/>
      <c r="RFZ41" s="213"/>
      <c r="RGA41" s="213"/>
      <c r="RGB41" s="213"/>
      <c r="RGC41" s="414"/>
      <c r="RGD41" s="414"/>
      <c r="RGE41" s="213"/>
      <c r="RGF41" s="213"/>
      <c r="RGG41" s="213"/>
      <c r="RGH41" s="213"/>
      <c r="RGI41" s="414"/>
      <c r="RGJ41" s="414"/>
      <c r="RGK41" s="213"/>
      <c r="RGL41" s="213"/>
      <c r="RGM41" s="213"/>
      <c r="RGN41" s="213"/>
      <c r="RGO41" s="414"/>
      <c r="RGP41" s="414"/>
      <c r="RGQ41" s="213"/>
      <c r="RGR41" s="213"/>
      <c r="RGS41" s="213"/>
      <c r="RGT41" s="213"/>
      <c r="RGU41" s="414"/>
      <c r="RGV41" s="414"/>
      <c r="RGW41" s="213"/>
      <c r="RGX41" s="213"/>
      <c r="RGY41" s="213"/>
      <c r="RGZ41" s="213"/>
      <c r="RHA41" s="414"/>
      <c r="RHB41" s="414"/>
      <c r="RHC41" s="213"/>
      <c r="RHD41" s="213"/>
      <c r="RHE41" s="213"/>
      <c r="RHF41" s="213"/>
      <c r="RHG41" s="414"/>
      <c r="RHH41" s="414"/>
      <c r="RHI41" s="213"/>
      <c r="RHJ41" s="213"/>
      <c r="RHK41" s="213"/>
      <c r="RHL41" s="213"/>
      <c r="RHM41" s="414"/>
      <c r="RHN41" s="414"/>
      <c r="RHO41" s="213"/>
      <c r="RHP41" s="213"/>
      <c r="RHQ41" s="213"/>
      <c r="RHR41" s="213"/>
      <c r="RHS41" s="414"/>
      <c r="RHT41" s="414"/>
      <c r="RHU41" s="213"/>
      <c r="RHV41" s="213"/>
      <c r="RHW41" s="213"/>
      <c r="RHX41" s="213"/>
      <c r="RHY41" s="414"/>
      <c r="RHZ41" s="414"/>
      <c r="RIA41" s="213"/>
      <c r="RIB41" s="213"/>
      <c r="RIC41" s="213"/>
      <c r="RID41" s="213"/>
      <c r="RIE41" s="414"/>
      <c r="RIF41" s="414"/>
      <c r="RIG41" s="213"/>
      <c r="RIH41" s="213"/>
      <c r="RII41" s="213"/>
      <c r="RIJ41" s="213"/>
      <c r="RIK41" s="414"/>
      <c r="RIL41" s="414"/>
      <c r="RIM41" s="213"/>
      <c r="RIN41" s="213"/>
      <c r="RIO41" s="213"/>
      <c r="RIP41" s="213"/>
      <c r="RIQ41" s="414"/>
      <c r="RIR41" s="414"/>
      <c r="RIS41" s="213"/>
      <c r="RIT41" s="213"/>
      <c r="RIU41" s="213"/>
      <c r="RIV41" s="213"/>
      <c r="RIW41" s="414"/>
      <c r="RIX41" s="414"/>
      <c r="RIY41" s="213"/>
      <c r="RIZ41" s="213"/>
      <c r="RJA41" s="213"/>
      <c r="RJB41" s="213"/>
      <c r="RJC41" s="414"/>
      <c r="RJD41" s="414"/>
      <c r="RJE41" s="213"/>
      <c r="RJF41" s="213"/>
      <c r="RJG41" s="213"/>
      <c r="RJH41" s="213"/>
      <c r="RJI41" s="414"/>
      <c r="RJJ41" s="414"/>
      <c r="RJK41" s="213"/>
      <c r="RJL41" s="213"/>
      <c r="RJM41" s="213"/>
      <c r="RJN41" s="213"/>
      <c r="RJO41" s="414"/>
      <c r="RJP41" s="414"/>
      <c r="RJQ41" s="213"/>
      <c r="RJR41" s="213"/>
      <c r="RJS41" s="213"/>
      <c r="RJT41" s="213"/>
      <c r="RJU41" s="414"/>
      <c r="RJV41" s="414"/>
      <c r="RJW41" s="213"/>
      <c r="RJX41" s="213"/>
      <c r="RJY41" s="213"/>
      <c r="RJZ41" s="213"/>
      <c r="RKA41" s="414"/>
      <c r="RKB41" s="414"/>
      <c r="RKC41" s="213"/>
      <c r="RKD41" s="213"/>
      <c r="RKE41" s="213"/>
      <c r="RKF41" s="213"/>
      <c r="RKG41" s="414"/>
      <c r="RKH41" s="414"/>
      <c r="RKI41" s="213"/>
      <c r="RKJ41" s="213"/>
      <c r="RKK41" s="213"/>
      <c r="RKL41" s="213"/>
      <c r="RKM41" s="414"/>
      <c r="RKN41" s="414"/>
      <c r="RKO41" s="213"/>
      <c r="RKP41" s="213"/>
      <c r="RKQ41" s="213"/>
      <c r="RKR41" s="213"/>
      <c r="RKS41" s="414"/>
      <c r="RKT41" s="414"/>
      <c r="RKU41" s="213"/>
      <c r="RKV41" s="213"/>
      <c r="RKW41" s="213"/>
      <c r="RKX41" s="213"/>
      <c r="RKY41" s="414"/>
      <c r="RKZ41" s="414"/>
      <c r="RLA41" s="213"/>
      <c r="RLB41" s="213"/>
      <c r="RLC41" s="213"/>
      <c r="RLD41" s="213"/>
      <c r="RLE41" s="414"/>
      <c r="RLF41" s="414"/>
      <c r="RLG41" s="213"/>
      <c r="RLH41" s="213"/>
      <c r="RLI41" s="213"/>
      <c r="RLJ41" s="213"/>
      <c r="RLK41" s="414"/>
      <c r="RLL41" s="414"/>
      <c r="RLM41" s="213"/>
      <c r="RLN41" s="213"/>
      <c r="RLO41" s="213"/>
      <c r="RLP41" s="213"/>
      <c r="RLQ41" s="414"/>
      <c r="RLR41" s="414"/>
      <c r="RLS41" s="213"/>
      <c r="RLT41" s="213"/>
      <c r="RLU41" s="213"/>
      <c r="RLV41" s="213"/>
      <c r="RLW41" s="414"/>
      <c r="RLX41" s="414"/>
      <c r="RLY41" s="213"/>
      <c r="RLZ41" s="213"/>
      <c r="RMA41" s="213"/>
      <c r="RMB41" s="213"/>
      <c r="RMC41" s="414"/>
      <c r="RMD41" s="414"/>
      <c r="RME41" s="213"/>
      <c r="RMF41" s="213"/>
      <c r="RMG41" s="213"/>
      <c r="RMH41" s="213"/>
      <c r="RMI41" s="414"/>
      <c r="RMJ41" s="414"/>
      <c r="RMK41" s="213"/>
      <c r="RML41" s="213"/>
      <c r="RMM41" s="213"/>
      <c r="RMN41" s="213"/>
      <c r="RMO41" s="414"/>
      <c r="RMP41" s="414"/>
      <c r="RMQ41" s="213"/>
      <c r="RMR41" s="213"/>
      <c r="RMS41" s="213"/>
      <c r="RMT41" s="213"/>
      <c r="RMU41" s="414"/>
      <c r="RMV41" s="414"/>
      <c r="RMW41" s="213"/>
      <c r="RMX41" s="213"/>
      <c r="RMY41" s="213"/>
      <c r="RMZ41" s="213"/>
      <c r="RNA41" s="414"/>
      <c r="RNB41" s="414"/>
      <c r="RNC41" s="213"/>
      <c r="RND41" s="213"/>
      <c r="RNE41" s="213"/>
      <c r="RNF41" s="213"/>
      <c r="RNG41" s="414"/>
      <c r="RNH41" s="414"/>
      <c r="RNI41" s="213"/>
      <c r="RNJ41" s="213"/>
      <c r="RNK41" s="213"/>
      <c r="RNL41" s="213"/>
      <c r="RNM41" s="414"/>
      <c r="RNN41" s="414"/>
      <c r="RNO41" s="213"/>
      <c r="RNP41" s="213"/>
      <c r="RNQ41" s="213"/>
      <c r="RNR41" s="213"/>
      <c r="RNS41" s="414"/>
      <c r="RNT41" s="414"/>
      <c r="RNU41" s="213"/>
      <c r="RNV41" s="213"/>
      <c r="RNW41" s="213"/>
      <c r="RNX41" s="213"/>
      <c r="RNY41" s="414"/>
      <c r="RNZ41" s="414"/>
      <c r="ROA41" s="213"/>
      <c r="ROB41" s="213"/>
      <c r="ROC41" s="213"/>
      <c r="ROD41" s="213"/>
      <c r="ROE41" s="414"/>
      <c r="ROF41" s="414"/>
      <c r="ROG41" s="213"/>
      <c r="ROH41" s="213"/>
      <c r="ROI41" s="213"/>
      <c r="ROJ41" s="213"/>
      <c r="ROK41" s="414"/>
      <c r="ROL41" s="414"/>
      <c r="ROM41" s="213"/>
      <c r="RON41" s="213"/>
      <c r="ROO41" s="213"/>
      <c r="ROP41" s="213"/>
      <c r="ROQ41" s="414"/>
      <c r="ROR41" s="414"/>
      <c r="ROS41" s="213"/>
      <c r="ROT41" s="213"/>
      <c r="ROU41" s="213"/>
      <c r="ROV41" s="213"/>
      <c r="ROW41" s="414"/>
      <c r="ROX41" s="414"/>
      <c r="ROY41" s="213"/>
      <c r="ROZ41" s="213"/>
      <c r="RPA41" s="213"/>
      <c r="RPB41" s="213"/>
      <c r="RPC41" s="414"/>
      <c r="RPD41" s="414"/>
      <c r="RPE41" s="213"/>
      <c r="RPF41" s="213"/>
      <c r="RPG41" s="213"/>
      <c r="RPH41" s="213"/>
      <c r="RPI41" s="414"/>
      <c r="RPJ41" s="414"/>
      <c r="RPK41" s="213"/>
      <c r="RPL41" s="213"/>
      <c r="RPM41" s="213"/>
      <c r="RPN41" s="213"/>
      <c r="RPO41" s="414"/>
      <c r="RPP41" s="414"/>
      <c r="RPQ41" s="213"/>
      <c r="RPR41" s="213"/>
      <c r="RPS41" s="213"/>
      <c r="RPT41" s="213"/>
      <c r="RPU41" s="414"/>
      <c r="RPV41" s="414"/>
      <c r="RPW41" s="213"/>
      <c r="RPX41" s="213"/>
      <c r="RPY41" s="213"/>
      <c r="RPZ41" s="213"/>
      <c r="RQA41" s="414"/>
      <c r="RQB41" s="414"/>
      <c r="RQC41" s="213"/>
      <c r="RQD41" s="213"/>
      <c r="RQE41" s="213"/>
      <c r="RQF41" s="213"/>
      <c r="RQG41" s="414"/>
      <c r="RQH41" s="414"/>
      <c r="RQI41" s="213"/>
      <c r="RQJ41" s="213"/>
      <c r="RQK41" s="213"/>
      <c r="RQL41" s="213"/>
      <c r="RQM41" s="414"/>
      <c r="RQN41" s="414"/>
      <c r="RQO41" s="213"/>
      <c r="RQP41" s="213"/>
      <c r="RQQ41" s="213"/>
      <c r="RQR41" s="213"/>
      <c r="RQS41" s="414"/>
      <c r="RQT41" s="414"/>
      <c r="RQU41" s="213"/>
      <c r="RQV41" s="213"/>
      <c r="RQW41" s="213"/>
      <c r="RQX41" s="213"/>
      <c r="RQY41" s="414"/>
      <c r="RQZ41" s="414"/>
      <c r="RRA41" s="213"/>
      <c r="RRB41" s="213"/>
      <c r="RRC41" s="213"/>
      <c r="RRD41" s="213"/>
      <c r="RRE41" s="414"/>
      <c r="RRF41" s="414"/>
      <c r="RRG41" s="213"/>
      <c r="RRH41" s="213"/>
      <c r="RRI41" s="213"/>
      <c r="RRJ41" s="213"/>
      <c r="RRK41" s="414"/>
      <c r="RRL41" s="414"/>
      <c r="RRM41" s="213"/>
      <c r="RRN41" s="213"/>
      <c r="RRO41" s="213"/>
      <c r="RRP41" s="213"/>
      <c r="RRQ41" s="414"/>
      <c r="RRR41" s="414"/>
      <c r="RRS41" s="213"/>
      <c r="RRT41" s="213"/>
      <c r="RRU41" s="213"/>
      <c r="RRV41" s="213"/>
      <c r="RRW41" s="414"/>
      <c r="RRX41" s="414"/>
      <c r="RRY41" s="213"/>
      <c r="RRZ41" s="213"/>
      <c r="RSA41" s="213"/>
      <c r="RSB41" s="213"/>
      <c r="RSC41" s="414"/>
      <c r="RSD41" s="414"/>
      <c r="RSE41" s="213"/>
      <c r="RSF41" s="213"/>
      <c r="RSG41" s="213"/>
      <c r="RSH41" s="213"/>
      <c r="RSI41" s="414"/>
      <c r="RSJ41" s="414"/>
      <c r="RSK41" s="213"/>
      <c r="RSL41" s="213"/>
      <c r="RSM41" s="213"/>
      <c r="RSN41" s="213"/>
      <c r="RSO41" s="414"/>
      <c r="RSP41" s="414"/>
      <c r="RSQ41" s="213"/>
      <c r="RSR41" s="213"/>
      <c r="RSS41" s="213"/>
      <c r="RST41" s="213"/>
      <c r="RSU41" s="414"/>
      <c r="RSV41" s="414"/>
      <c r="RSW41" s="213"/>
      <c r="RSX41" s="213"/>
      <c r="RSY41" s="213"/>
      <c r="RSZ41" s="213"/>
      <c r="RTA41" s="414"/>
      <c r="RTB41" s="414"/>
      <c r="RTC41" s="213"/>
      <c r="RTD41" s="213"/>
      <c r="RTE41" s="213"/>
      <c r="RTF41" s="213"/>
      <c r="RTG41" s="414"/>
      <c r="RTH41" s="414"/>
      <c r="RTI41" s="213"/>
      <c r="RTJ41" s="213"/>
      <c r="RTK41" s="213"/>
      <c r="RTL41" s="213"/>
      <c r="RTM41" s="414"/>
      <c r="RTN41" s="414"/>
      <c r="RTO41" s="213"/>
      <c r="RTP41" s="213"/>
      <c r="RTQ41" s="213"/>
      <c r="RTR41" s="213"/>
      <c r="RTS41" s="414"/>
      <c r="RTT41" s="414"/>
      <c r="RTU41" s="213"/>
      <c r="RTV41" s="213"/>
      <c r="RTW41" s="213"/>
      <c r="RTX41" s="213"/>
      <c r="RTY41" s="414"/>
      <c r="RTZ41" s="414"/>
      <c r="RUA41" s="213"/>
      <c r="RUB41" s="213"/>
      <c r="RUC41" s="213"/>
      <c r="RUD41" s="213"/>
      <c r="RUE41" s="414"/>
      <c r="RUF41" s="414"/>
      <c r="RUG41" s="213"/>
      <c r="RUH41" s="213"/>
      <c r="RUI41" s="213"/>
      <c r="RUJ41" s="213"/>
      <c r="RUK41" s="414"/>
      <c r="RUL41" s="414"/>
      <c r="RUM41" s="213"/>
      <c r="RUN41" s="213"/>
      <c r="RUO41" s="213"/>
      <c r="RUP41" s="213"/>
      <c r="RUQ41" s="414"/>
      <c r="RUR41" s="414"/>
      <c r="RUS41" s="213"/>
      <c r="RUT41" s="213"/>
      <c r="RUU41" s="213"/>
      <c r="RUV41" s="213"/>
      <c r="RUW41" s="414"/>
      <c r="RUX41" s="414"/>
      <c r="RUY41" s="213"/>
      <c r="RUZ41" s="213"/>
      <c r="RVA41" s="213"/>
      <c r="RVB41" s="213"/>
      <c r="RVC41" s="414"/>
      <c r="RVD41" s="414"/>
      <c r="RVE41" s="213"/>
      <c r="RVF41" s="213"/>
      <c r="RVG41" s="213"/>
      <c r="RVH41" s="213"/>
      <c r="RVI41" s="414"/>
      <c r="RVJ41" s="414"/>
      <c r="RVK41" s="213"/>
      <c r="RVL41" s="213"/>
      <c r="RVM41" s="213"/>
      <c r="RVN41" s="213"/>
      <c r="RVO41" s="414"/>
      <c r="RVP41" s="414"/>
      <c r="RVQ41" s="213"/>
      <c r="RVR41" s="213"/>
      <c r="RVS41" s="213"/>
      <c r="RVT41" s="213"/>
      <c r="RVU41" s="414"/>
      <c r="RVV41" s="414"/>
      <c r="RVW41" s="213"/>
      <c r="RVX41" s="213"/>
      <c r="RVY41" s="213"/>
      <c r="RVZ41" s="213"/>
      <c r="RWA41" s="414"/>
      <c r="RWB41" s="414"/>
      <c r="RWC41" s="213"/>
      <c r="RWD41" s="213"/>
      <c r="RWE41" s="213"/>
      <c r="RWF41" s="213"/>
      <c r="RWG41" s="414"/>
      <c r="RWH41" s="414"/>
      <c r="RWI41" s="213"/>
      <c r="RWJ41" s="213"/>
      <c r="RWK41" s="213"/>
      <c r="RWL41" s="213"/>
      <c r="RWM41" s="414"/>
      <c r="RWN41" s="414"/>
      <c r="RWO41" s="213"/>
      <c r="RWP41" s="213"/>
      <c r="RWQ41" s="213"/>
      <c r="RWR41" s="213"/>
      <c r="RWS41" s="414"/>
      <c r="RWT41" s="414"/>
      <c r="RWU41" s="213"/>
      <c r="RWV41" s="213"/>
      <c r="RWW41" s="213"/>
      <c r="RWX41" s="213"/>
      <c r="RWY41" s="414"/>
      <c r="RWZ41" s="414"/>
      <c r="RXA41" s="213"/>
      <c r="RXB41" s="213"/>
      <c r="RXC41" s="213"/>
      <c r="RXD41" s="213"/>
      <c r="RXE41" s="414"/>
      <c r="RXF41" s="414"/>
      <c r="RXG41" s="213"/>
      <c r="RXH41" s="213"/>
      <c r="RXI41" s="213"/>
      <c r="RXJ41" s="213"/>
      <c r="RXK41" s="414"/>
      <c r="RXL41" s="414"/>
      <c r="RXM41" s="213"/>
      <c r="RXN41" s="213"/>
      <c r="RXO41" s="213"/>
      <c r="RXP41" s="213"/>
      <c r="RXQ41" s="414"/>
      <c r="RXR41" s="414"/>
      <c r="RXS41" s="213"/>
      <c r="RXT41" s="213"/>
      <c r="RXU41" s="213"/>
      <c r="RXV41" s="213"/>
      <c r="RXW41" s="414"/>
      <c r="RXX41" s="414"/>
      <c r="RXY41" s="213"/>
      <c r="RXZ41" s="213"/>
      <c r="RYA41" s="213"/>
      <c r="RYB41" s="213"/>
      <c r="RYC41" s="414"/>
      <c r="RYD41" s="414"/>
      <c r="RYE41" s="213"/>
      <c r="RYF41" s="213"/>
      <c r="RYG41" s="213"/>
      <c r="RYH41" s="213"/>
      <c r="RYI41" s="414"/>
      <c r="RYJ41" s="414"/>
      <c r="RYK41" s="213"/>
      <c r="RYL41" s="213"/>
      <c r="RYM41" s="213"/>
      <c r="RYN41" s="213"/>
      <c r="RYO41" s="414"/>
      <c r="RYP41" s="414"/>
      <c r="RYQ41" s="213"/>
      <c r="RYR41" s="213"/>
      <c r="RYS41" s="213"/>
      <c r="RYT41" s="213"/>
      <c r="RYU41" s="414"/>
      <c r="RYV41" s="414"/>
      <c r="RYW41" s="213"/>
      <c r="RYX41" s="213"/>
      <c r="RYY41" s="213"/>
      <c r="RYZ41" s="213"/>
      <c r="RZA41" s="414"/>
      <c r="RZB41" s="414"/>
      <c r="RZC41" s="213"/>
      <c r="RZD41" s="213"/>
      <c r="RZE41" s="213"/>
      <c r="RZF41" s="213"/>
      <c r="RZG41" s="414"/>
      <c r="RZH41" s="414"/>
      <c r="RZI41" s="213"/>
      <c r="RZJ41" s="213"/>
      <c r="RZK41" s="213"/>
      <c r="RZL41" s="213"/>
      <c r="RZM41" s="414"/>
      <c r="RZN41" s="414"/>
      <c r="RZO41" s="213"/>
      <c r="RZP41" s="213"/>
      <c r="RZQ41" s="213"/>
      <c r="RZR41" s="213"/>
      <c r="RZS41" s="414"/>
      <c r="RZT41" s="414"/>
      <c r="RZU41" s="213"/>
      <c r="RZV41" s="213"/>
      <c r="RZW41" s="213"/>
      <c r="RZX41" s="213"/>
      <c r="RZY41" s="414"/>
      <c r="RZZ41" s="414"/>
      <c r="SAA41" s="213"/>
      <c r="SAB41" s="213"/>
      <c r="SAC41" s="213"/>
      <c r="SAD41" s="213"/>
      <c r="SAE41" s="414"/>
      <c r="SAF41" s="414"/>
      <c r="SAG41" s="213"/>
      <c r="SAH41" s="213"/>
      <c r="SAI41" s="213"/>
      <c r="SAJ41" s="213"/>
      <c r="SAK41" s="414"/>
      <c r="SAL41" s="414"/>
      <c r="SAM41" s="213"/>
      <c r="SAN41" s="213"/>
      <c r="SAO41" s="213"/>
      <c r="SAP41" s="213"/>
      <c r="SAQ41" s="414"/>
      <c r="SAR41" s="414"/>
      <c r="SAS41" s="213"/>
      <c r="SAT41" s="213"/>
      <c r="SAU41" s="213"/>
      <c r="SAV41" s="213"/>
      <c r="SAW41" s="414"/>
      <c r="SAX41" s="414"/>
      <c r="SAY41" s="213"/>
      <c r="SAZ41" s="213"/>
      <c r="SBA41" s="213"/>
      <c r="SBB41" s="213"/>
      <c r="SBC41" s="414"/>
      <c r="SBD41" s="414"/>
      <c r="SBE41" s="213"/>
      <c r="SBF41" s="213"/>
      <c r="SBG41" s="213"/>
      <c r="SBH41" s="213"/>
      <c r="SBI41" s="414"/>
      <c r="SBJ41" s="414"/>
      <c r="SBK41" s="213"/>
      <c r="SBL41" s="213"/>
      <c r="SBM41" s="213"/>
      <c r="SBN41" s="213"/>
      <c r="SBO41" s="414"/>
      <c r="SBP41" s="414"/>
      <c r="SBQ41" s="213"/>
      <c r="SBR41" s="213"/>
      <c r="SBS41" s="213"/>
      <c r="SBT41" s="213"/>
      <c r="SBU41" s="414"/>
      <c r="SBV41" s="414"/>
      <c r="SBW41" s="213"/>
      <c r="SBX41" s="213"/>
      <c r="SBY41" s="213"/>
      <c r="SBZ41" s="213"/>
      <c r="SCA41" s="414"/>
      <c r="SCB41" s="414"/>
      <c r="SCC41" s="213"/>
      <c r="SCD41" s="213"/>
      <c r="SCE41" s="213"/>
      <c r="SCF41" s="213"/>
      <c r="SCG41" s="414"/>
      <c r="SCH41" s="414"/>
      <c r="SCI41" s="213"/>
      <c r="SCJ41" s="213"/>
      <c r="SCK41" s="213"/>
      <c r="SCL41" s="213"/>
      <c r="SCM41" s="414"/>
      <c r="SCN41" s="414"/>
      <c r="SCO41" s="213"/>
      <c r="SCP41" s="213"/>
      <c r="SCQ41" s="213"/>
      <c r="SCR41" s="213"/>
      <c r="SCS41" s="414"/>
      <c r="SCT41" s="414"/>
      <c r="SCU41" s="213"/>
      <c r="SCV41" s="213"/>
      <c r="SCW41" s="213"/>
      <c r="SCX41" s="213"/>
      <c r="SCY41" s="414"/>
      <c r="SCZ41" s="414"/>
      <c r="SDA41" s="213"/>
      <c r="SDB41" s="213"/>
      <c r="SDC41" s="213"/>
      <c r="SDD41" s="213"/>
      <c r="SDE41" s="414"/>
      <c r="SDF41" s="414"/>
      <c r="SDG41" s="213"/>
      <c r="SDH41" s="213"/>
      <c r="SDI41" s="213"/>
      <c r="SDJ41" s="213"/>
      <c r="SDK41" s="414"/>
      <c r="SDL41" s="414"/>
      <c r="SDM41" s="213"/>
      <c r="SDN41" s="213"/>
      <c r="SDO41" s="213"/>
      <c r="SDP41" s="213"/>
      <c r="SDQ41" s="414"/>
      <c r="SDR41" s="414"/>
      <c r="SDS41" s="213"/>
      <c r="SDT41" s="213"/>
      <c r="SDU41" s="213"/>
      <c r="SDV41" s="213"/>
      <c r="SDW41" s="414"/>
      <c r="SDX41" s="414"/>
      <c r="SDY41" s="213"/>
      <c r="SDZ41" s="213"/>
      <c r="SEA41" s="213"/>
      <c r="SEB41" s="213"/>
      <c r="SEC41" s="414"/>
      <c r="SED41" s="414"/>
      <c r="SEE41" s="213"/>
      <c r="SEF41" s="213"/>
      <c r="SEG41" s="213"/>
      <c r="SEH41" s="213"/>
      <c r="SEI41" s="414"/>
      <c r="SEJ41" s="414"/>
      <c r="SEK41" s="213"/>
      <c r="SEL41" s="213"/>
      <c r="SEM41" s="213"/>
      <c r="SEN41" s="213"/>
      <c r="SEO41" s="414"/>
      <c r="SEP41" s="414"/>
      <c r="SEQ41" s="213"/>
      <c r="SER41" s="213"/>
      <c r="SES41" s="213"/>
      <c r="SET41" s="213"/>
      <c r="SEU41" s="414"/>
      <c r="SEV41" s="414"/>
      <c r="SEW41" s="213"/>
      <c r="SEX41" s="213"/>
      <c r="SEY41" s="213"/>
      <c r="SEZ41" s="213"/>
      <c r="SFA41" s="414"/>
      <c r="SFB41" s="414"/>
      <c r="SFC41" s="213"/>
      <c r="SFD41" s="213"/>
      <c r="SFE41" s="213"/>
      <c r="SFF41" s="213"/>
      <c r="SFG41" s="414"/>
      <c r="SFH41" s="414"/>
      <c r="SFI41" s="213"/>
      <c r="SFJ41" s="213"/>
      <c r="SFK41" s="213"/>
      <c r="SFL41" s="213"/>
      <c r="SFM41" s="414"/>
      <c r="SFN41" s="414"/>
      <c r="SFO41" s="213"/>
      <c r="SFP41" s="213"/>
      <c r="SFQ41" s="213"/>
      <c r="SFR41" s="213"/>
      <c r="SFS41" s="414"/>
      <c r="SFT41" s="414"/>
      <c r="SFU41" s="213"/>
      <c r="SFV41" s="213"/>
      <c r="SFW41" s="213"/>
      <c r="SFX41" s="213"/>
      <c r="SFY41" s="414"/>
      <c r="SFZ41" s="414"/>
      <c r="SGA41" s="213"/>
      <c r="SGB41" s="213"/>
      <c r="SGC41" s="213"/>
      <c r="SGD41" s="213"/>
      <c r="SGE41" s="414"/>
      <c r="SGF41" s="414"/>
      <c r="SGG41" s="213"/>
      <c r="SGH41" s="213"/>
      <c r="SGI41" s="213"/>
      <c r="SGJ41" s="213"/>
      <c r="SGK41" s="414"/>
      <c r="SGL41" s="414"/>
      <c r="SGM41" s="213"/>
      <c r="SGN41" s="213"/>
      <c r="SGO41" s="213"/>
      <c r="SGP41" s="213"/>
      <c r="SGQ41" s="414"/>
      <c r="SGR41" s="414"/>
      <c r="SGS41" s="213"/>
      <c r="SGT41" s="213"/>
      <c r="SGU41" s="213"/>
      <c r="SGV41" s="213"/>
      <c r="SGW41" s="414"/>
      <c r="SGX41" s="414"/>
      <c r="SGY41" s="213"/>
      <c r="SGZ41" s="213"/>
      <c r="SHA41" s="213"/>
      <c r="SHB41" s="213"/>
      <c r="SHC41" s="414"/>
      <c r="SHD41" s="414"/>
      <c r="SHE41" s="213"/>
      <c r="SHF41" s="213"/>
      <c r="SHG41" s="213"/>
      <c r="SHH41" s="213"/>
      <c r="SHI41" s="414"/>
      <c r="SHJ41" s="414"/>
      <c r="SHK41" s="213"/>
      <c r="SHL41" s="213"/>
      <c r="SHM41" s="213"/>
      <c r="SHN41" s="213"/>
      <c r="SHO41" s="414"/>
      <c r="SHP41" s="414"/>
      <c r="SHQ41" s="213"/>
      <c r="SHR41" s="213"/>
      <c r="SHS41" s="213"/>
      <c r="SHT41" s="213"/>
      <c r="SHU41" s="414"/>
      <c r="SHV41" s="414"/>
      <c r="SHW41" s="213"/>
      <c r="SHX41" s="213"/>
      <c r="SHY41" s="213"/>
      <c r="SHZ41" s="213"/>
      <c r="SIA41" s="414"/>
      <c r="SIB41" s="414"/>
      <c r="SIC41" s="213"/>
      <c r="SID41" s="213"/>
      <c r="SIE41" s="213"/>
      <c r="SIF41" s="213"/>
      <c r="SIG41" s="414"/>
      <c r="SIH41" s="414"/>
      <c r="SII41" s="213"/>
      <c r="SIJ41" s="213"/>
      <c r="SIK41" s="213"/>
      <c r="SIL41" s="213"/>
      <c r="SIM41" s="414"/>
      <c r="SIN41" s="414"/>
      <c r="SIO41" s="213"/>
      <c r="SIP41" s="213"/>
      <c r="SIQ41" s="213"/>
      <c r="SIR41" s="213"/>
      <c r="SIS41" s="414"/>
      <c r="SIT41" s="414"/>
      <c r="SIU41" s="213"/>
      <c r="SIV41" s="213"/>
      <c r="SIW41" s="213"/>
      <c r="SIX41" s="213"/>
      <c r="SIY41" s="414"/>
      <c r="SIZ41" s="414"/>
      <c r="SJA41" s="213"/>
      <c r="SJB41" s="213"/>
      <c r="SJC41" s="213"/>
      <c r="SJD41" s="213"/>
      <c r="SJE41" s="414"/>
      <c r="SJF41" s="414"/>
      <c r="SJG41" s="213"/>
      <c r="SJH41" s="213"/>
      <c r="SJI41" s="213"/>
      <c r="SJJ41" s="213"/>
      <c r="SJK41" s="414"/>
      <c r="SJL41" s="414"/>
      <c r="SJM41" s="213"/>
      <c r="SJN41" s="213"/>
      <c r="SJO41" s="213"/>
      <c r="SJP41" s="213"/>
      <c r="SJQ41" s="414"/>
      <c r="SJR41" s="414"/>
      <c r="SJS41" s="213"/>
      <c r="SJT41" s="213"/>
      <c r="SJU41" s="213"/>
      <c r="SJV41" s="213"/>
      <c r="SJW41" s="414"/>
      <c r="SJX41" s="414"/>
      <c r="SJY41" s="213"/>
      <c r="SJZ41" s="213"/>
      <c r="SKA41" s="213"/>
      <c r="SKB41" s="213"/>
      <c r="SKC41" s="414"/>
      <c r="SKD41" s="414"/>
      <c r="SKE41" s="213"/>
      <c r="SKF41" s="213"/>
      <c r="SKG41" s="213"/>
      <c r="SKH41" s="213"/>
      <c r="SKI41" s="414"/>
      <c r="SKJ41" s="414"/>
      <c r="SKK41" s="213"/>
      <c r="SKL41" s="213"/>
      <c r="SKM41" s="213"/>
      <c r="SKN41" s="213"/>
      <c r="SKO41" s="414"/>
      <c r="SKP41" s="414"/>
      <c r="SKQ41" s="213"/>
      <c r="SKR41" s="213"/>
      <c r="SKS41" s="213"/>
      <c r="SKT41" s="213"/>
      <c r="SKU41" s="414"/>
      <c r="SKV41" s="414"/>
      <c r="SKW41" s="213"/>
      <c r="SKX41" s="213"/>
      <c r="SKY41" s="213"/>
      <c r="SKZ41" s="213"/>
      <c r="SLA41" s="414"/>
      <c r="SLB41" s="414"/>
      <c r="SLC41" s="213"/>
      <c r="SLD41" s="213"/>
      <c r="SLE41" s="213"/>
      <c r="SLF41" s="213"/>
      <c r="SLG41" s="414"/>
      <c r="SLH41" s="414"/>
      <c r="SLI41" s="213"/>
      <c r="SLJ41" s="213"/>
      <c r="SLK41" s="213"/>
      <c r="SLL41" s="213"/>
      <c r="SLM41" s="414"/>
      <c r="SLN41" s="414"/>
      <c r="SLO41" s="213"/>
      <c r="SLP41" s="213"/>
      <c r="SLQ41" s="213"/>
      <c r="SLR41" s="213"/>
      <c r="SLS41" s="414"/>
      <c r="SLT41" s="414"/>
      <c r="SLU41" s="213"/>
      <c r="SLV41" s="213"/>
      <c r="SLW41" s="213"/>
      <c r="SLX41" s="213"/>
      <c r="SLY41" s="414"/>
      <c r="SLZ41" s="414"/>
      <c r="SMA41" s="213"/>
      <c r="SMB41" s="213"/>
      <c r="SMC41" s="213"/>
      <c r="SMD41" s="213"/>
      <c r="SME41" s="414"/>
      <c r="SMF41" s="414"/>
      <c r="SMG41" s="213"/>
      <c r="SMH41" s="213"/>
      <c r="SMI41" s="213"/>
      <c r="SMJ41" s="213"/>
      <c r="SMK41" s="414"/>
      <c r="SML41" s="414"/>
      <c r="SMM41" s="213"/>
      <c r="SMN41" s="213"/>
      <c r="SMO41" s="213"/>
      <c r="SMP41" s="213"/>
      <c r="SMQ41" s="414"/>
      <c r="SMR41" s="414"/>
      <c r="SMS41" s="213"/>
      <c r="SMT41" s="213"/>
      <c r="SMU41" s="213"/>
      <c r="SMV41" s="213"/>
      <c r="SMW41" s="414"/>
      <c r="SMX41" s="414"/>
      <c r="SMY41" s="213"/>
      <c r="SMZ41" s="213"/>
      <c r="SNA41" s="213"/>
      <c r="SNB41" s="213"/>
      <c r="SNC41" s="414"/>
      <c r="SND41" s="414"/>
      <c r="SNE41" s="213"/>
      <c r="SNF41" s="213"/>
      <c r="SNG41" s="213"/>
      <c r="SNH41" s="213"/>
      <c r="SNI41" s="414"/>
      <c r="SNJ41" s="414"/>
      <c r="SNK41" s="213"/>
      <c r="SNL41" s="213"/>
      <c r="SNM41" s="213"/>
      <c r="SNN41" s="213"/>
      <c r="SNO41" s="414"/>
      <c r="SNP41" s="414"/>
      <c r="SNQ41" s="213"/>
      <c r="SNR41" s="213"/>
      <c r="SNS41" s="213"/>
      <c r="SNT41" s="213"/>
      <c r="SNU41" s="414"/>
      <c r="SNV41" s="414"/>
      <c r="SNW41" s="213"/>
      <c r="SNX41" s="213"/>
      <c r="SNY41" s="213"/>
      <c r="SNZ41" s="213"/>
      <c r="SOA41" s="414"/>
      <c r="SOB41" s="414"/>
      <c r="SOC41" s="213"/>
      <c r="SOD41" s="213"/>
      <c r="SOE41" s="213"/>
      <c r="SOF41" s="213"/>
      <c r="SOG41" s="414"/>
      <c r="SOH41" s="414"/>
      <c r="SOI41" s="213"/>
      <c r="SOJ41" s="213"/>
      <c r="SOK41" s="213"/>
      <c r="SOL41" s="213"/>
      <c r="SOM41" s="414"/>
      <c r="SON41" s="414"/>
      <c r="SOO41" s="213"/>
      <c r="SOP41" s="213"/>
      <c r="SOQ41" s="213"/>
      <c r="SOR41" s="213"/>
      <c r="SOS41" s="414"/>
      <c r="SOT41" s="414"/>
      <c r="SOU41" s="213"/>
      <c r="SOV41" s="213"/>
      <c r="SOW41" s="213"/>
      <c r="SOX41" s="213"/>
      <c r="SOY41" s="414"/>
      <c r="SOZ41" s="414"/>
      <c r="SPA41" s="213"/>
      <c r="SPB41" s="213"/>
      <c r="SPC41" s="213"/>
      <c r="SPD41" s="213"/>
      <c r="SPE41" s="414"/>
      <c r="SPF41" s="414"/>
      <c r="SPG41" s="213"/>
      <c r="SPH41" s="213"/>
      <c r="SPI41" s="213"/>
      <c r="SPJ41" s="213"/>
      <c r="SPK41" s="414"/>
      <c r="SPL41" s="414"/>
      <c r="SPM41" s="213"/>
      <c r="SPN41" s="213"/>
      <c r="SPO41" s="213"/>
      <c r="SPP41" s="213"/>
      <c r="SPQ41" s="414"/>
      <c r="SPR41" s="414"/>
      <c r="SPS41" s="213"/>
      <c r="SPT41" s="213"/>
      <c r="SPU41" s="213"/>
      <c r="SPV41" s="213"/>
      <c r="SPW41" s="414"/>
      <c r="SPX41" s="414"/>
      <c r="SPY41" s="213"/>
      <c r="SPZ41" s="213"/>
      <c r="SQA41" s="213"/>
      <c r="SQB41" s="213"/>
      <c r="SQC41" s="414"/>
      <c r="SQD41" s="414"/>
      <c r="SQE41" s="213"/>
      <c r="SQF41" s="213"/>
      <c r="SQG41" s="213"/>
      <c r="SQH41" s="213"/>
      <c r="SQI41" s="414"/>
      <c r="SQJ41" s="414"/>
      <c r="SQK41" s="213"/>
      <c r="SQL41" s="213"/>
      <c r="SQM41" s="213"/>
      <c r="SQN41" s="213"/>
      <c r="SQO41" s="414"/>
      <c r="SQP41" s="414"/>
      <c r="SQQ41" s="213"/>
      <c r="SQR41" s="213"/>
      <c r="SQS41" s="213"/>
      <c r="SQT41" s="213"/>
      <c r="SQU41" s="414"/>
      <c r="SQV41" s="414"/>
      <c r="SQW41" s="213"/>
      <c r="SQX41" s="213"/>
      <c r="SQY41" s="213"/>
      <c r="SQZ41" s="213"/>
      <c r="SRA41" s="414"/>
      <c r="SRB41" s="414"/>
      <c r="SRC41" s="213"/>
      <c r="SRD41" s="213"/>
      <c r="SRE41" s="213"/>
      <c r="SRF41" s="213"/>
      <c r="SRG41" s="414"/>
      <c r="SRH41" s="414"/>
      <c r="SRI41" s="213"/>
      <c r="SRJ41" s="213"/>
      <c r="SRK41" s="213"/>
      <c r="SRL41" s="213"/>
      <c r="SRM41" s="414"/>
      <c r="SRN41" s="414"/>
      <c r="SRO41" s="213"/>
      <c r="SRP41" s="213"/>
      <c r="SRQ41" s="213"/>
      <c r="SRR41" s="213"/>
      <c r="SRS41" s="414"/>
      <c r="SRT41" s="414"/>
      <c r="SRU41" s="213"/>
      <c r="SRV41" s="213"/>
      <c r="SRW41" s="213"/>
      <c r="SRX41" s="213"/>
      <c r="SRY41" s="414"/>
      <c r="SRZ41" s="414"/>
      <c r="SSA41" s="213"/>
      <c r="SSB41" s="213"/>
      <c r="SSC41" s="213"/>
      <c r="SSD41" s="213"/>
      <c r="SSE41" s="414"/>
      <c r="SSF41" s="414"/>
      <c r="SSG41" s="213"/>
      <c r="SSH41" s="213"/>
      <c r="SSI41" s="213"/>
      <c r="SSJ41" s="213"/>
      <c r="SSK41" s="414"/>
      <c r="SSL41" s="414"/>
      <c r="SSM41" s="213"/>
      <c r="SSN41" s="213"/>
      <c r="SSO41" s="213"/>
      <c r="SSP41" s="213"/>
      <c r="SSQ41" s="414"/>
      <c r="SSR41" s="414"/>
      <c r="SSS41" s="213"/>
      <c r="SST41" s="213"/>
      <c r="SSU41" s="213"/>
      <c r="SSV41" s="213"/>
      <c r="SSW41" s="414"/>
      <c r="SSX41" s="414"/>
      <c r="SSY41" s="213"/>
      <c r="SSZ41" s="213"/>
      <c r="STA41" s="213"/>
      <c r="STB41" s="213"/>
      <c r="STC41" s="414"/>
      <c r="STD41" s="414"/>
      <c r="STE41" s="213"/>
      <c r="STF41" s="213"/>
      <c r="STG41" s="213"/>
      <c r="STH41" s="213"/>
      <c r="STI41" s="414"/>
      <c r="STJ41" s="414"/>
      <c r="STK41" s="213"/>
      <c r="STL41" s="213"/>
      <c r="STM41" s="213"/>
      <c r="STN41" s="213"/>
      <c r="STO41" s="414"/>
      <c r="STP41" s="414"/>
      <c r="STQ41" s="213"/>
      <c r="STR41" s="213"/>
      <c r="STS41" s="213"/>
      <c r="STT41" s="213"/>
      <c r="STU41" s="414"/>
      <c r="STV41" s="414"/>
      <c r="STW41" s="213"/>
      <c r="STX41" s="213"/>
      <c r="STY41" s="213"/>
      <c r="STZ41" s="213"/>
      <c r="SUA41" s="414"/>
      <c r="SUB41" s="414"/>
      <c r="SUC41" s="213"/>
      <c r="SUD41" s="213"/>
      <c r="SUE41" s="213"/>
      <c r="SUF41" s="213"/>
      <c r="SUG41" s="414"/>
      <c r="SUH41" s="414"/>
      <c r="SUI41" s="213"/>
      <c r="SUJ41" s="213"/>
      <c r="SUK41" s="213"/>
      <c r="SUL41" s="213"/>
      <c r="SUM41" s="414"/>
      <c r="SUN41" s="414"/>
      <c r="SUO41" s="213"/>
      <c r="SUP41" s="213"/>
      <c r="SUQ41" s="213"/>
      <c r="SUR41" s="213"/>
      <c r="SUS41" s="414"/>
      <c r="SUT41" s="414"/>
      <c r="SUU41" s="213"/>
      <c r="SUV41" s="213"/>
      <c r="SUW41" s="213"/>
      <c r="SUX41" s="213"/>
      <c r="SUY41" s="414"/>
      <c r="SUZ41" s="414"/>
      <c r="SVA41" s="213"/>
      <c r="SVB41" s="213"/>
      <c r="SVC41" s="213"/>
      <c r="SVD41" s="213"/>
      <c r="SVE41" s="414"/>
      <c r="SVF41" s="414"/>
      <c r="SVG41" s="213"/>
      <c r="SVH41" s="213"/>
      <c r="SVI41" s="213"/>
      <c r="SVJ41" s="213"/>
      <c r="SVK41" s="414"/>
      <c r="SVL41" s="414"/>
      <c r="SVM41" s="213"/>
      <c r="SVN41" s="213"/>
      <c r="SVO41" s="213"/>
      <c r="SVP41" s="213"/>
      <c r="SVQ41" s="414"/>
      <c r="SVR41" s="414"/>
      <c r="SVS41" s="213"/>
      <c r="SVT41" s="213"/>
      <c r="SVU41" s="213"/>
      <c r="SVV41" s="213"/>
      <c r="SVW41" s="414"/>
      <c r="SVX41" s="414"/>
      <c r="SVY41" s="213"/>
      <c r="SVZ41" s="213"/>
      <c r="SWA41" s="213"/>
      <c r="SWB41" s="213"/>
      <c r="SWC41" s="414"/>
      <c r="SWD41" s="414"/>
      <c r="SWE41" s="213"/>
      <c r="SWF41" s="213"/>
      <c r="SWG41" s="213"/>
      <c r="SWH41" s="213"/>
      <c r="SWI41" s="414"/>
      <c r="SWJ41" s="414"/>
      <c r="SWK41" s="213"/>
      <c r="SWL41" s="213"/>
      <c r="SWM41" s="213"/>
      <c r="SWN41" s="213"/>
      <c r="SWO41" s="414"/>
      <c r="SWP41" s="414"/>
      <c r="SWQ41" s="213"/>
      <c r="SWR41" s="213"/>
      <c r="SWS41" s="213"/>
      <c r="SWT41" s="213"/>
      <c r="SWU41" s="414"/>
      <c r="SWV41" s="414"/>
      <c r="SWW41" s="213"/>
      <c r="SWX41" s="213"/>
      <c r="SWY41" s="213"/>
      <c r="SWZ41" s="213"/>
      <c r="SXA41" s="414"/>
      <c r="SXB41" s="414"/>
      <c r="SXC41" s="213"/>
      <c r="SXD41" s="213"/>
      <c r="SXE41" s="213"/>
      <c r="SXF41" s="213"/>
      <c r="SXG41" s="414"/>
      <c r="SXH41" s="414"/>
      <c r="SXI41" s="213"/>
      <c r="SXJ41" s="213"/>
      <c r="SXK41" s="213"/>
      <c r="SXL41" s="213"/>
      <c r="SXM41" s="414"/>
      <c r="SXN41" s="414"/>
      <c r="SXO41" s="213"/>
      <c r="SXP41" s="213"/>
      <c r="SXQ41" s="213"/>
      <c r="SXR41" s="213"/>
      <c r="SXS41" s="414"/>
      <c r="SXT41" s="414"/>
      <c r="SXU41" s="213"/>
      <c r="SXV41" s="213"/>
      <c r="SXW41" s="213"/>
      <c r="SXX41" s="213"/>
      <c r="SXY41" s="414"/>
      <c r="SXZ41" s="414"/>
      <c r="SYA41" s="213"/>
      <c r="SYB41" s="213"/>
      <c r="SYC41" s="213"/>
      <c r="SYD41" s="213"/>
      <c r="SYE41" s="414"/>
      <c r="SYF41" s="414"/>
      <c r="SYG41" s="213"/>
      <c r="SYH41" s="213"/>
      <c r="SYI41" s="213"/>
      <c r="SYJ41" s="213"/>
      <c r="SYK41" s="414"/>
      <c r="SYL41" s="414"/>
      <c r="SYM41" s="213"/>
      <c r="SYN41" s="213"/>
      <c r="SYO41" s="213"/>
      <c r="SYP41" s="213"/>
      <c r="SYQ41" s="414"/>
      <c r="SYR41" s="414"/>
      <c r="SYS41" s="213"/>
      <c r="SYT41" s="213"/>
      <c r="SYU41" s="213"/>
      <c r="SYV41" s="213"/>
      <c r="SYW41" s="414"/>
      <c r="SYX41" s="414"/>
      <c r="SYY41" s="213"/>
      <c r="SYZ41" s="213"/>
      <c r="SZA41" s="213"/>
      <c r="SZB41" s="213"/>
      <c r="SZC41" s="414"/>
      <c r="SZD41" s="414"/>
      <c r="SZE41" s="213"/>
      <c r="SZF41" s="213"/>
      <c r="SZG41" s="213"/>
      <c r="SZH41" s="213"/>
      <c r="SZI41" s="414"/>
      <c r="SZJ41" s="414"/>
      <c r="SZK41" s="213"/>
      <c r="SZL41" s="213"/>
      <c r="SZM41" s="213"/>
      <c r="SZN41" s="213"/>
      <c r="SZO41" s="414"/>
      <c r="SZP41" s="414"/>
      <c r="SZQ41" s="213"/>
      <c r="SZR41" s="213"/>
      <c r="SZS41" s="213"/>
      <c r="SZT41" s="213"/>
      <c r="SZU41" s="414"/>
      <c r="SZV41" s="414"/>
      <c r="SZW41" s="213"/>
      <c r="SZX41" s="213"/>
      <c r="SZY41" s="213"/>
      <c r="SZZ41" s="213"/>
      <c r="TAA41" s="414"/>
      <c r="TAB41" s="414"/>
      <c r="TAC41" s="213"/>
      <c r="TAD41" s="213"/>
      <c r="TAE41" s="213"/>
      <c r="TAF41" s="213"/>
      <c r="TAG41" s="414"/>
      <c r="TAH41" s="414"/>
      <c r="TAI41" s="213"/>
      <c r="TAJ41" s="213"/>
      <c r="TAK41" s="213"/>
      <c r="TAL41" s="213"/>
      <c r="TAM41" s="414"/>
      <c r="TAN41" s="414"/>
      <c r="TAO41" s="213"/>
      <c r="TAP41" s="213"/>
      <c r="TAQ41" s="213"/>
      <c r="TAR41" s="213"/>
      <c r="TAS41" s="414"/>
      <c r="TAT41" s="414"/>
      <c r="TAU41" s="213"/>
      <c r="TAV41" s="213"/>
      <c r="TAW41" s="213"/>
      <c r="TAX41" s="213"/>
      <c r="TAY41" s="414"/>
      <c r="TAZ41" s="414"/>
      <c r="TBA41" s="213"/>
      <c r="TBB41" s="213"/>
      <c r="TBC41" s="213"/>
      <c r="TBD41" s="213"/>
      <c r="TBE41" s="414"/>
      <c r="TBF41" s="414"/>
      <c r="TBG41" s="213"/>
      <c r="TBH41" s="213"/>
      <c r="TBI41" s="213"/>
      <c r="TBJ41" s="213"/>
      <c r="TBK41" s="414"/>
      <c r="TBL41" s="414"/>
      <c r="TBM41" s="213"/>
      <c r="TBN41" s="213"/>
      <c r="TBO41" s="213"/>
      <c r="TBP41" s="213"/>
      <c r="TBQ41" s="414"/>
      <c r="TBR41" s="414"/>
      <c r="TBS41" s="213"/>
      <c r="TBT41" s="213"/>
      <c r="TBU41" s="213"/>
      <c r="TBV41" s="213"/>
      <c r="TBW41" s="414"/>
      <c r="TBX41" s="414"/>
      <c r="TBY41" s="213"/>
      <c r="TBZ41" s="213"/>
      <c r="TCA41" s="213"/>
      <c r="TCB41" s="213"/>
      <c r="TCC41" s="414"/>
      <c r="TCD41" s="414"/>
      <c r="TCE41" s="213"/>
      <c r="TCF41" s="213"/>
      <c r="TCG41" s="213"/>
      <c r="TCH41" s="213"/>
      <c r="TCI41" s="414"/>
      <c r="TCJ41" s="414"/>
      <c r="TCK41" s="213"/>
      <c r="TCL41" s="213"/>
      <c r="TCM41" s="213"/>
      <c r="TCN41" s="213"/>
      <c r="TCO41" s="414"/>
      <c r="TCP41" s="414"/>
      <c r="TCQ41" s="213"/>
      <c r="TCR41" s="213"/>
      <c r="TCS41" s="213"/>
      <c r="TCT41" s="213"/>
      <c r="TCU41" s="414"/>
      <c r="TCV41" s="414"/>
      <c r="TCW41" s="213"/>
      <c r="TCX41" s="213"/>
      <c r="TCY41" s="213"/>
      <c r="TCZ41" s="213"/>
      <c r="TDA41" s="414"/>
      <c r="TDB41" s="414"/>
      <c r="TDC41" s="213"/>
      <c r="TDD41" s="213"/>
      <c r="TDE41" s="213"/>
      <c r="TDF41" s="213"/>
      <c r="TDG41" s="414"/>
      <c r="TDH41" s="414"/>
      <c r="TDI41" s="213"/>
      <c r="TDJ41" s="213"/>
      <c r="TDK41" s="213"/>
      <c r="TDL41" s="213"/>
      <c r="TDM41" s="414"/>
      <c r="TDN41" s="414"/>
      <c r="TDO41" s="213"/>
      <c r="TDP41" s="213"/>
      <c r="TDQ41" s="213"/>
      <c r="TDR41" s="213"/>
      <c r="TDS41" s="414"/>
      <c r="TDT41" s="414"/>
      <c r="TDU41" s="213"/>
      <c r="TDV41" s="213"/>
      <c r="TDW41" s="213"/>
      <c r="TDX41" s="213"/>
      <c r="TDY41" s="414"/>
      <c r="TDZ41" s="414"/>
      <c r="TEA41" s="213"/>
      <c r="TEB41" s="213"/>
      <c r="TEC41" s="213"/>
      <c r="TED41" s="213"/>
      <c r="TEE41" s="414"/>
      <c r="TEF41" s="414"/>
      <c r="TEG41" s="213"/>
      <c r="TEH41" s="213"/>
      <c r="TEI41" s="213"/>
      <c r="TEJ41" s="213"/>
      <c r="TEK41" s="414"/>
      <c r="TEL41" s="414"/>
      <c r="TEM41" s="213"/>
      <c r="TEN41" s="213"/>
      <c r="TEO41" s="213"/>
      <c r="TEP41" s="213"/>
      <c r="TEQ41" s="414"/>
      <c r="TER41" s="414"/>
      <c r="TES41" s="213"/>
      <c r="TET41" s="213"/>
      <c r="TEU41" s="213"/>
      <c r="TEV41" s="213"/>
      <c r="TEW41" s="414"/>
      <c r="TEX41" s="414"/>
      <c r="TEY41" s="213"/>
      <c r="TEZ41" s="213"/>
      <c r="TFA41" s="213"/>
      <c r="TFB41" s="213"/>
      <c r="TFC41" s="414"/>
      <c r="TFD41" s="414"/>
      <c r="TFE41" s="213"/>
      <c r="TFF41" s="213"/>
      <c r="TFG41" s="213"/>
      <c r="TFH41" s="213"/>
      <c r="TFI41" s="414"/>
      <c r="TFJ41" s="414"/>
      <c r="TFK41" s="213"/>
      <c r="TFL41" s="213"/>
      <c r="TFM41" s="213"/>
      <c r="TFN41" s="213"/>
      <c r="TFO41" s="414"/>
      <c r="TFP41" s="414"/>
      <c r="TFQ41" s="213"/>
      <c r="TFR41" s="213"/>
      <c r="TFS41" s="213"/>
      <c r="TFT41" s="213"/>
      <c r="TFU41" s="414"/>
      <c r="TFV41" s="414"/>
      <c r="TFW41" s="213"/>
      <c r="TFX41" s="213"/>
      <c r="TFY41" s="213"/>
      <c r="TFZ41" s="213"/>
      <c r="TGA41" s="414"/>
      <c r="TGB41" s="414"/>
      <c r="TGC41" s="213"/>
      <c r="TGD41" s="213"/>
      <c r="TGE41" s="213"/>
      <c r="TGF41" s="213"/>
      <c r="TGG41" s="414"/>
      <c r="TGH41" s="414"/>
      <c r="TGI41" s="213"/>
      <c r="TGJ41" s="213"/>
      <c r="TGK41" s="213"/>
      <c r="TGL41" s="213"/>
      <c r="TGM41" s="414"/>
      <c r="TGN41" s="414"/>
      <c r="TGO41" s="213"/>
      <c r="TGP41" s="213"/>
      <c r="TGQ41" s="213"/>
      <c r="TGR41" s="213"/>
      <c r="TGS41" s="414"/>
      <c r="TGT41" s="414"/>
      <c r="TGU41" s="213"/>
      <c r="TGV41" s="213"/>
      <c r="TGW41" s="213"/>
      <c r="TGX41" s="213"/>
      <c r="TGY41" s="414"/>
      <c r="TGZ41" s="414"/>
      <c r="THA41" s="213"/>
      <c r="THB41" s="213"/>
      <c r="THC41" s="213"/>
      <c r="THD41" s="213"/>
      <c r="THE41" s="414"/>
      <c r="THF41" s="414"/>
      <c r="THG41" s="213"/>
      <c r="THH41" s="213"/>
      <c r="THI41" s="213"/>
      <c r="THJ41" s="213"/>
      <c r="THK41" s="414"/>
      <c r="THL41" s="414"/>
      <c r="THM41" s="213"/>
      <c r="THN41" s="213"/>
      <c r="THO41" s="213"/>
      <c r="THP41" s="213"/>
      <c r="THQ41" s="414"/>
      <c r="THR41" s="414"/>
      <c r="THS41" s="213"/>
      <c r="THT41" s="213"/>
      <c r="THU41" s="213"/>
      <c r="THV41" s="213"/>
      <c r="THW41" s="414"/>
      <c r="THX41" s="414"/>
      <c r="THY41" s="213"/>
      <c r="THZ41" s="213"/>
      <c r="TIA41" s="213"/>
      <c r="TIB41" s="213"/>
      <c r="TIC41" s="414"/>
      <c r="TID41" s="414"/>
      <c r="TIE41" s="213"/>
      <c r="TIF41" s="213"/>
      <c r="TIG41" s="213"/>
      <c r="TIH41" s="213"/>
      <c r="TII41" s="414"/>
      <c r="TIJ41" s="414"/>
      <c r="TIK41" s="213"/>
      <c r="TIL41" s="213"/>
      <c r="TIM41" s="213"/>
      <c r="TIN41" s="213"/>
      <c r="TIO41" s="414"/>
      <c r="TIP41" s="414"/>
      <c r="TIQ41" s="213"/>
      <c r="TIR41" s="213"/>
      <c r="TIS41" s="213"/>
      <c r="TIT41" s="213"/>
      <c r="TIU41" s="414"/>
      <c r="TIV41" s="414"/>
      <c r="TIW41" s="213"/>
      <c r="TIX41" s="213"/>
      <c r="TIY41" s="213"/>
      <c r="TIZ41" s="213"/>
      <c r="TJA41" s="414"/>
      <c r="TJB41" s="414"/>
      <c r="TJC41" s="213"/>
      <c r="TJD41" s="213"/>
      <c r="TJE41" s="213"/>
      <c r="TJF41" s="213"/>
      <c r="TJG41" s="414"/>
      <c r="TJH41" s="414"/>
      <c r="TJI41" s="213"/>
      <c r="TJJ41" s="213"/>
      <c r="TJK41" s="213"/>
      <c r="TJL41" s="213"/>
      <c r="TJM41" s="414"/>
      <c r="TJN41" s="414"/>
      <c r="TJO41" s="213"/>
      <c r="TJP41" s="213"/>
      <c r="TJQ41" s="213"/>
      <c r="TJR41" s="213"/>
      <c r="TJS41" s="414"/>
      <c r="TJT41" s="414"/>
      <c r="TJU41" s="213"/>
      <c r="TJV41" s="213"/>
      <c r="TJW41" s="213"/>
      <c r="TJX41" s="213"/>
      <c r="TJY41" s="414"/>
      <c r="TJZ41" s="414"/>
      <c r="TKA41" s="213"/>
      <c r="TKB41" s="213"/>
      <c r="TKC41" s="213"/>
      <c r="TKD41" s="213"/>
      <c r="TKE41" s="414"/>
      <c r="TKF41" s="414"/>
      <c r="TKG41" s="213"/>
      <c r="TKH41" s="213"/>
      <c r="TKI41" s="213"/>
      <c r="TKJ41" s="213"/>
      <c r="TKK41" s="414"/>
      <c r="TKL41" s="414"/>
      <c r="TKM41" s="213"/>
      <c r="TKN41" s="213"/>
      <c r="TKO41" s="213"/>
      <c r="TKP41" s="213"/>
      <c r="TKQ41" s="414"/>
      <c r="TKR41" s="414"/>
      <c r="TKS41" s="213"/>
      <c r="TKT41" s="213"/>
      <c r="TKU41" s="213"/>
      <c r="TKV41" s="213"/>
      <c r="TKW41" s="414"/>
      <c r="TKX41" s="414"/>
      <c r="TKY41" s="213"/>
      <c r="TKZ41" s="213"/>
      <c r="TLA41" s="213"/>
      <c r="TLB41" s="213"/>
      <c r="TLC41" s="414"/>
      <c r="TLD41" s="414"/>
      <c r="TLE41" s="213"/>
      <c r="TLF41" s="213"/>
      <c r="TLG41" s="213"/>
      <c r="TLH41" s="213"/>
      <c r="TLI41" s="414"/>
      <c r="TLJ41" s="414"/>
      <c r="TLK41" s="213"/>
      <c r="TLL41" s="213"/>
      <c r="TLM41" s="213"/>
      <c r="TLN41" s="213"/>
      <c r="TLO41" s="414"/>
      <c r="TLP41" s="414"/>
      <c r="TLQ41" s="213"/>
      <c r="TLR41" s="213"/>
      <c r="TLS41" s="213"/>
      <c r="TLT41" s="213"/>
      <c r="TLU41" s="414"/>
      <c r="TLV41" s="414"/>
      <c r="TLW41" s="213"/>
      <c r="TLX41" s="213"/>
      <c r="TLY41" s="213"/>
      <c r="TLZ41" s="213"/>
      <c r="TMA41" s="414"/>
      <c r="TMB41" s="414"/>
      <c r="TMC41" s="213"/>
      <c r="TMD41" s="213"/>
      <c r="TME41" s="213"/>
      <c r="TMF41" s="213"/>
      <c r="TMG41" s="414"/>
      <c r="TMH41" s="414"/>
      <c r="TMI41" s="213"/>
      <c r="TMJ41" s="213"/>
      <c r="TMK41" s="213"/>
      <c r="TML41" s="213"/>
      <c r="TMM41" s="414"/>
      <c r="TMN41" s="414"/>
      <c r="TMO41" s="213"/>
      <c r="TMP41" s="213"/>
      <c r="TMQ41" s="213"/>
      <c r="TMR41" s="213"/>
      <c r="TMS41" s="414"/>
      <c r="TMT41" s="414"/>
      <c r="TMU41" s="213"/>
      <c r="TMV41" s="213"/>
      <c r="TMW41" s="213"/>
      <c r="TMX41" s="213"/>
      <c r="TMY41" s="414"/>
      <c r="TMZ41" s="414"/>
      <c r="TNA41" s="213"/>
      <c r="TNB41" s="213"/>
      <c r="TNC41" s="213"/>
      <c r="TND41" s="213"/>
      <c r="TNE41" s="414"/>
      <c r="TNF41" s="414"/>
      <c r="TNG41" s="213"/>
      <c r="TNH41" s="213"/>
      <c r="TNI41" s="213"/>
      <c r="TNJ41" s="213"/>
      <c r="TNK41" s="414"/>
      <c r="TNL41" s="414"/>
      <c r="TNM41" s="213"/>
      <c r="TNN41" s="213"/>
      <c r="TNO41" s="213"/>
      <c r="TNP41" s="213"/>
      <c r="TNQ41" s="414"/>
      <c r="TNR41" s="414"/>
      <c r="TNS41" s="213"/>
      <c r="TNT41" s="213"/>
      <c r="TNU41" s="213"/>
      <c r="TNV41" s="213"/>
      <c r="TNW41" s="414"/>
      <c r="TNX41" s="414"/>
      <c r="TNY41" s="213"/>
      <c r="TNZ41" s="213"/>
      <c r="TOA41" s="213"/>
      <c r="TOB41" s="213"/>
      <c r="TOC41" s="414"/>
      <c r="TOD41" s="414"/>
      <c r="TOE41" s="213"/>
      <c r="TOF41" s="213"/>
      <c r="TOG41" s="213"/>
      <c r="TOH41" s="213"/>
      <c r="TOI41" s="414"/>
      <c r="TOJ41" s="414"/>
      <c r="TOK41" s="213"/>
      <c r="TOL41" s="213"/>
      <c r="TOM41" s="213"/>
      <c r="TON41" s="213"/>
      <c r="TOO41" s="414"/>
      <c r="TOP41" s="414"/>
      <c r="TOQ41" s="213"/>
      <c r="TOR41" s="213"/>
      <c r="TOS41" s="213"/>
      <c r="TOT41" s="213"/>
      <c r="TOU41" s="414"/>
      <c r="TOV41" s="414"/>
      <c r="TOW41" s="213"/>
      <c r="TOX41" s="213"/>
      <c r="TOY41" s="213"/>
      <c r="TOZ41" s="213"/>
      <c r="TPA41" s="414"/>
      <c r="TPB41" s="414"/>
      <c r="TPC41" s="213"/>
      <c r="TPD41" s="213"/>
      <c r="TPE41" s="213"/>
      <c r="TPF41" s="213"/>
      <c r="TPG41" s="414"/>
      <c r="TPH41" s="414"/>
      <c r="TPI41" s="213"/>
      <c r="TPJ41" s="213"/>
      <c r="TPK41" s="213"/>
      <c r="TPL41" s="213"/>
      <c r="TPM41" s="414"/>
      <c r="TPN41" s="414"/>
      <c r="TPO41" s="213"/>
      <c r="TPP41" s="213"/>
      <c r="TPQ41" s="213"/>
      <c r="TPR41" s="213"/>
      <c r="TPS41" s="414"/>
      <c r="TPT41" s="414"/>
      <c r="TPU41" s="213"/>
      <c r="TPV41" s="213"/>
      <c r="TPW41" s="213"/>
      <c r="TPX41" s="213"/>
      <c r="TPY41" s="414"/>
      <c r="TPZ41" s="414"/>
      <c r="TQA41" s="213"/>
      <c r="TQB41" s="213"/>
      <c r="TQC41" s="213"/>
      <c r="TQD41" s="213"/>
      <c r="TQE41" s="414"/>
      <c r="TQF41" s="414"/>
      <c r="TQG41" s="213"/>
      <c r="TQH41" s="213"/>
      <c r="TQI41" s="213"/>
      <c r="TQJ41" s="213"/>
      <c r="TQK41" s="414"/>
      <c r="TQL41" s="414"/>
      <c r="TQM41" s="213"/>
      <c r="TQN41" s="213"/>
      <c r="TQO41" s="213"/>
      <c r="TQP41" s="213"/>
      <c r="TQQ41" s="414"/>
      <c r="TQR41" s="414"/>
      <c r="TQS41" s="213"/>
      <c r="TQT41" s="213"/>
      <c r="TQU41" s="213"/>
      <c r="TQV41" s="213"/>
      <c r="TQW41" s="414"/>
      <c r="TQX41" s="414"/>
      <c r="TQY41" s="213"/>
      <c r="TQZ41" s="213"/>
      <c r="TRA41" s="213"/>
      <c r="TRB41" s="213"/>
      <c r="TRC41" s="414"/>
      <c r="TRD41" s="414"/>
      <c r="TRE41" s="213"/>
      <c r="TRF41" s="213"/>
      <c r="TRG41" s="213"/>
      <c r="TRH41" s="213"/>
      <c r="TRI41" s="414"/>
      <c r="TRJ41" s="414"/>
      <c r="TRK41" s="213"/>
      <c r="TRL41" s="213"/>
      <c r="TRM41" s="213"/>
      <c r="TRN41" s="213"/>
      <c r="TRO41" s="414"/>
      <c r="TRP41" s="414"/>
      <c r="TRQ41" s="213"/>
      <c r="TRR41" s="213"/>
      <c r="TRS41" s="213"/>
      <c r="TRT41" s="213"/>
      <c r="TRU41" s="414"/>
      <c r="TRV41" s="414"/>
      <c r="TRW41" s="213"/>
      <c r="TRX41" s="213"/>
      <c r="TRY41" s="213"/>
      <c r="TRZ41" s="213"/>
      <c r="TSA41" s="414"/>
      <c r="TSB41" s="414"/>
      <c r="TSC41" s="213"/>
      <c r="TSD41" s="213"/>
      <c r="TSE41" s="213"/>
      <c r="TSF41" s="213"/>
      <c r="TSG41" s="414"/>
      <c r="TSH41" s="414"/>
      <c r="TSI41" s="213"/>
      <c r="TSJ41" s="213"/>
      <c r="TSK41" s="213"/>
      <c r="TSL41" s="213"/>
      <c r="TSM41" s="414"/>
      <c r="TSN41" s="414"/>
      <c r="TSO41" s="213"/>
      <c r="TSP41" s="213"/>
      <c r="TSQ41" s="213"/>
      <c r="TSR41" s="213"/>
      <c r="TSS41" s="414"/>
      <c r="TST41" s="414"/>
      <c r="TSU41" s="213"/>
      <c r="TSV41" s="213"/>
      <c r="TSW41" s="213"/>
      <c r="TSX41" s="213"/>
      <c r="TSY41" s="414"/>
      <c r="TSZ41" s="414"/>
      <c r="TTA41" s="213"/>
      <c r="TTB41" s="213"/>
      <c r="TTC41" s="213"/>
      <c r="TTD41" s="213"/>
      <c r="TTE41" s="414"/>
      <c r="TTF41" s="414"/>
      <c r="TTG41" s="213"/>
      <c r="TTH41" s="213"/>
      <c r="TTI41" s="213"/>
      <c r="TTJ41" s="213"/>
      <c r="TTK41" s="414"/>
      <c r="TTL41" s="414"/>
      <c r="TTM41" s="213"/>
      <c r="TTN41" s="213"/>
      <c r="TTO41" s="213"/>
      <c r="TTP41" s="213"/>
      <c r="TTQ41" s="414"/>
      <c r="TTR41" s="414"/>
      <c r="TTS41" s="213"/>
      <c r="TTT41" s="213"/>
      <c r="TTU41" s="213"/>
      <c r="TTV41" s="213"/>
      <c r="TTW41" s="414"/>
      <c r="TTX41" s="414"/>
      <c r="TTY41" s="213"/>
      <c r="TTZ41" s="213"/>
      <c r="TUA41" s="213"/>
      <c r="TUB41" s="213"/>
      <c r="TUC41" s="414"/>
      <c r="TUD41" s="414"/>
      <c r="TUE41" s="213"/>
      <c r="TUF41" s="213"/>
      <c r="TUG41" s="213"/>
      <c r="TUH41" s="213"/>
      <c r="TUI41" s="414"/>
      <c r="TUJ41" s="414"/>
      <c r="TUK41" s="213"/>
      <c r="TUL41" s="213"/>
      <c r="TUM41" s="213"/>
      <c r="TUN41" s="213"/>
      <c r="TUO41" s="414"/>
      <c r="TUP41" s="414"/>
      <c r="TUQ41" s="213"/>
      <c r="TUR41" s="213"/>
      <c r="TUS41" s="213"/>
      <c r="TUT41" s="213"/>
      <c r="TUU41" s="414"/>
      <c r="TUV41" s="414"/>
      <c r="TUW41" s="213"/>
      <c r="TUX41" s="213"/>
      <c r="TUY41" s="213"/>
      <c r="TUZ41" s="213"/>
      <c r="TVA41" s="414"/>
      <c r="TVB41" s="414"/>
      <c r="TVC41" s="213"/>
      <c r="TVD41" s="213"/>
      <c r="TVE41" s="213"/>
      <c r="TVF41" s="213"/>
      <c r="TVG41" s="414"/>
      <c r="TVH41" s="414"/>
      <c r="TVI41" s="213"/>
      <c r="TVJ41" s="213"/>
      <c r="TVK41" s="213"/>
      <c r="TVL41" s="213"/>
      <c r="TVM41" s="414"/>
      <c r="TVN41" s="414"/>
      <c r="TVO41" s="213"/>
      <c r="TVP41" s="213"/>
      <c r="TVQ41" s="213"/>
      <c r="TVR41" s="213"/>
      <c r="TVS41" s="414"/>
      <c r="TVT41" s="414"/>
      <c r="TVU41" s="213"/>
      <c r="TVV41" s="213"/>
      <c r="TVW41" s="213"/>
      <c r="TVX41" s="213"/>
      <c r="TVY41" s="414"/>
      <c r="TVZ41" s="414"/>
      <c r="TWA41" s="213"/>
      <c r="TWB41" s="213"/>
      <c r="TWC41" s="213"/>
      <c r="TWD41" s="213"/>
      <c r="TWE41" s="414"/>
      <c r="TWF41" s="414"/>
      <c r="TWG41" s="213"/>
      <c r="TWH41" s="213"/>
      <c r="TWI41" s="213"/>
      <c r="TWJ41" s="213"/>
      <c r="TWK41" s="414"/>
      <c r="TWL41" s="414"/>
      <c r="TWM41" s="213"/>
      <c r="TWN41" s="213"/>
      <c r="TWO41" s="213"/>
      <c r="TWP41" s="213"/>
      <c r="TWQ41" s="414"/>
      <c r="TWR41" s="414"/>
      <c r="TWS41" s="213"/>
      <c r="TWT41" s="213"/>
      <c r="TWU41" s="213"/>
      <c r="TWV41" s="213"/>
      <c r="TWW41" s="414"/>
      <c r="TWX41" s="414"/>
      <c r="TWY41" s="213"/>
      <c r="TWZ41" s="213"/>
      <c r="TXA41" s="213"/>
      <c r="TXB41" s="213"/>
      <c r="TXC41" s="414"/>
      <c r="TXD41" s="414"/>
      <c r="TXE41" s="213"/>
      <c r="TXF41" s="213"/>
      <c r="TXG41" s="213"/>
      <c r="TXH41" s="213"/>
      <c r="TXI41" s="414"/>
      <c r="TXJ41" s="414"/>
      <c r="TXK41" s="213"/>
      <c r="TXL41" s="213"/>
      <c r="TXM41" s="213"/>
      <c r="TXN41" s="213"/>
      <c r="TXO41" s="414"/>
      <c r="TXP41" s="414"/>
      <c r="TXQ41" s="213"/>
      <c r="TXR41" s="213"/>
      <c r="TXS41" s="213"/>
      <c r="TXT41" s="213"/>
      <c r="TXU41" s="414"/>
      <c r="TXV41" s="414"/>
      <c r="TXW41" s="213"/>
      <c r="TXX41" s="213"/>
      <c r="TXY41" s="213"/>
      <c r="TXZ41" s="213"/>
      <c r="TYA41" s="414"/>
      <c r="TYB41" s="414"/>
      <c r="TYC41" s="213"/>
      <c r="TYD41" s="213"/>
      <c r="TYE41" s="213"/>
      <c r="TYF41" s="213"/>
      <c r="TYG41" s="414"/>
      <c r="TYH41" s="414"/>
      <c r="TYI41" s="213"/>
      <c r="TYJ41" s="213"/>
      <c r="TYK41" s="213"/>
      <c r="TYL41" s="213"/>
      <c r="TYM41" s="414"/>
      <c r="TYN41" s="414"/>
      <c r="TYO41" s="213"/>
      <c r="TYP41" s="213"/>
      <c r="TYQ41" s="213"/>
      <c r="TYR41" s="213"/>
      <c r="TYS41" s="414"/>
      <c r="TYT41" s="414"/>
      <c r="TYU41" s="213"/>
      <c r="TYV41" s="213"/>
      <c r="TYW41" s="213"/>
      <c r="TYX41" s="213"/>
      <c r="TYY41" s="414"/>
      <c r="TYZ41" s="414"/>
      <c r="TZA41" s="213"/>
      <c r="TZB41" s="213"/>
      <c r="TZC41" s="213"/>
      <c r="TZD41" s="213"/>
      <c r="TZE41" s="414"/>
      <c r="TZF41" s="414"/>
      <c r="TZG41" s="213"/>
      <c r="TZH41" s="213"/>
      <c r="TZI41" s="213"/>
      <c r="TZJ41" s="213"/>
      <c r="TZK41" s="414"/>
      <c r="TZL41" s="414"/>
      <c r="TZM41" s="213"/>
      <c r="TZN41" s="213"/>
      <c r="TZO41" s="213"/>
      <c r="TZP41" s="213"/>
      <c r="TZQ41" s="414"/>
      <c r="TZR41" s="414"/>
      <c r="TZS41" s="213"/>
      <c r="TZT41" s="213"/>
      <c r="TZU41" s="213"/>
      <c r="TZV41" s="213"/>
      <c r="TZW41" s="414"/>
      <c r="TZX41" s="414"/>
      <c r="TZY41" s="213"/>
      <c r="TZZ41" s="213"/>
      <c r="UAA41" s="213"/>
      <c r="UAB41" s="213"/>
      <c r="UAC41" s="414"/>
      <c r="UAD41" s="414"/>
      <c r="UAE41" s="213"/>
      <c r="UAF41" s="213"/>
      <c r="UAG41" s="213"/>
      <c r="UAH41" s="213"/>
      <c r="UAI41" s="414"/>
      <c r="UAJ41" s="414"/>
      <c r="UAK41" s="213"/>
      <c r="UAL41" s="213"/>
      <c r="UAM41" s="213"/>
      <c r="UAN41" s="213"/>
      <c r="UAO41" s="414"/>
      <c r="UAP41" s="414"/>
      <c r="UAQ41" s="213"/>
      <c r="UAR41" s="213"/>
      <c r="UAS41" s="213"/>
      <c r="UAT41" s="213"/>
      <c r="UAU41" s="414"/>
      <c r="UAV41" s="414"/>
      <c r="UAW41" s="213"/>
      <c r="UAX41" s="213"/>
      <c r="UAY41" s="213"/>
      <c r="UAZ41" s="213"/>
      <c r="UBA41" s="414"/>
      <c r="UBB41" s="414"/>
      <c r="UBC41" s="213"/>
      <c r="UBD41" s="213"/>
      <c r="UBE41" s="213"/>
      <c r="UBF41" s="213"/>
      <c r="UBG41" s="414"/>
      <c r="UBH41" s="414"/>
      <c r="UBI41" s="213"/>
      <c r="UBJ41" s="213"/>
      <c r="UBK41" s="213"/>
      <c r="UBL41" s="213"/>
      <c r="UBM41" s="414"/>
      <c r="UBN41" s="414"/>
      <c r="UBO41" s="213"/>
      <c r="UBP41" s="213"/>
      <c r="UBQ41" s="213"/>
      <c r="UBR41" s="213"/>
      <c r="UBS41" s="414"/>
      <c r="UBT41" s="414"/>
      <c r="UBU41" s="213"/>
      <c r="UBV41" s="213"/>
      <c r="UBW41" s="213"/>
      <c r="UBX41" s="213"/>
      <c r="UBY41" s="414"/>
      <c r="UBZ41" s="414"/>
      <c r="UCA41" s="213"/>
      <c r="UCB41" s="213"/>
      <c r="UCC41" s="213"/>
      <c r="UCD41" s="213"/>
      <c r="UCE41" s="414"/>
      <c r="UCF41" s="414"/>
      <c r="UCG41" s="213"/>
      <c r="UCH41" s="213"/>
      <c r="UCI41" s="213"/>
      <c r="UCJ41" s="213"/>
      <c r="UCK41" s="414"/>
      <c r="UCL41" s="414"/>
      <c r="UCM41" s="213"/>
      <c r="UCN41" s="213"/>
      <c r="UCO41" s="213"/>
      <c r="UCP41" s="213"/>
      <c r="UCQ41" s="414"/>
      <c r="UCR41" s="414"/>
      <c r="UCS41" s="213"/>
      <c r="UCT41" s="213"/>
      <c r="UCU41" s="213"/>
      <c r="UCV41" s="213"/>
      <c r="UCW41" s="414"/>
      <c r="UCX41" s="414"/>
      <c r="UCY41" s="213"/>
      <c r="UCZ41" s="213"/>
      <c r="UDA41" s="213"/>
      <c r="UDB41" s="213"/>
      <c r="UDC41" s="414"/>
      <c r="UDD41" s="414"/>
      <c r="UDE41" s="213"/>
      <c r="UDF41" s="213"/>
      <c r="UDG41" s="213"/>
      <c r="UDH41" s="213"/>
      <c r="UDI41" s="414"/>
      <c r="UDJ41" s="414"/>
      <c r="UDK41" s="213"/>
      <c r="UDL41" s="213"/>
      <c r="UDM41" s="213"/>
      <c r="UDN41" s="213"/>
      <c r="UDO41" s="414"/>
      <c r="UDP41" s="414"/>
      <c r="UDQ41" s="213"/>
      <c r="UDR41" s="213"/>
      <c r="UDS41" s="213"/>
      <c r="UDT41" s="213"/>
      <c r="UDU41" s="414"/>
      <c r="UDV41" s="414"/>
      <c r="UDW41" s="213"/>
      <c r="UDX41" s="213"/>
      <c r="UDY41" s="213"/>
      <c r="UDZ41" s="213"/>
      <c r="UEA41" s="414"/>
      <c r="UEB41" s="414"/>
      <c r="UEC41" s="213"/>
      <c r="UED41" s="213"/>
      <c r="UEE41" s="213"/>
      <c r="UEF41" s="213"/>
      <c r="UEG41" s="414"/>
      <c r="UEH41" s="414"/>
      <c r="UEI41" s="213"/>
      <c r="UEJ41" s="213"/>
      <c r="UEK41" s="213"/>
      <c r="UEL41" s="213"/>
      <c r="UEM41" s="414"/>
      <c r="UEN41" s="414"/>
      <c r="UEO41" s="213"/>
      <c r="UEP41" s="213"/>
      <c r="UEQ41" s="213"/>
      <c r="UER41" s="213"/>
      <c r="UES41" s="414"/>
      <c r="UET41" s="414"/>
      <c r="UEU41" s="213"/>
      <c r="UEV41" s="213"/>
      <c r="UEW41" s="213"/>
      <c r="UEX41" s="213"/>
      <c r="UEY41" s="414"/>
      <c r="UEZ41" s="414"/>
      <c r="UFA41" s="213"/>
      <c r="UFB41" s="213"/>
      <c r="UFC41" s="213"/>
      <c r="UFD41" s="213"/>
      <c r="UFE41" s="414"/>
      <c r="UFF41" s="414"/>
      <c r="UFG41" s="213"/>
      <c r="UFH41" s="213"/>
      <c r="UFI41" s="213"/>
      <c r="UFJ41" s="213"/>
      <c r="UFK41" s="414"/>
      <c r="UFL41" s="414"/>
      <c r="UFM41" s="213"/>
      <c r="UFN41" s="213"/>
      <c r="UFO41" s="213"/>
      <c r="UFP41" s="213"/>
      <c r="UFQ41" s="414"/>
      <c r="UFR41" s="414"/>
      <c r="UFS41" s="213"/>
      <c r="UFT41" s="213"/>
      <c r="UFU41" s="213"/>
      <c r="UFV41" s="213"/>
      <c r="UFW41" s="414"/>
      <c r="UFX41" s="414"/>
      <c r="UFY41" s="213"/>
      <c r="UFZ41" s="213"/>
      <c r="UGA41" s="213"/>
      <c r="UGB41" s="213"/>
      <c r="UGC41" s="414"/>
      <c r="UGD41" s="414"/>
      <c r="UGE41" s="213"/>
      <c r="UGF41" s="213"/>
      <c r="UGG41" s="213"/>
      <c r="UGH41" s="213"/>
      <c r="UGI41" s="414"/>
      <c r="UGJ41" s="414"/>
      <c r="UGK41" s="213"/>
      <c r="UGL41" s="213"/>
      <c r="UGM41" s="213"/>
      <c r="UGN41" s="213"/>
      <c r="UGO41" s="414"/>
      <c r="UGP41" s="414"/>
      <c r="UGQ41" s="213"/>
      <c r="UGR41" s="213"/>
      <c r="UGS41" s="213"/>
      <c r="UGT41" s="213"/>
      <c r="UGU41" s="414"/>
      <c r="UGV41" s="414"/>
      <c r="UGW41" s="213"/>
      <c r="UGX41" s="213"/>
      <c r="UGY41" s="213"/>
      <c r="UGZ41" s="213"/>
      <c r="UHA41" s="414"/>
      <c r="UHB41" s="414"/>
      <c r="UHC41" s="213"/>
      <c r="UHD41" s="213"/>
      <c r="UHE41" s="213"/>
      <c r="UHF41" s="213"/>
      <c r="UHG41" s="414"/>
      <c r="UHH41" s="414"/>
      <c r="UHI41" s="213"/>
      <c r="UHJ41" s="213"/>
      <c r="UHK41" s="213"/>
      <c r="UHL41" s="213"/>
      <c r="UHM41" s="414"/>
      <c r="UHN41" s="414"/>
      <c r="UHO41" s="213"/>
      <c r="UHP41" s="213"/>
      <c r="UHQ41" s="213"/>
      <c r="UHR41" s="213"/>
      <c r="UHS41" s="414"/>
      <c r="UHT41" s="414"/>
      <c r="UHU41" s="213"/>
      <c r="UHV41" s="213"/>
      <c r="UHW41" s="213"/>
      <c r="UHX41" s="213"/>
      <c r="UHY41" s="414"/>
      <c r="UHZ41" s="414"/>
      <c r="UIA41" s="213"/>
      <c r="UIB41" s="213"/>
      <c r="UIC41" s="213"/>
      <c r="UID41" s="213"/>
      <c r="UIE41" s="414"/>
      <c r="UIF41" s="414"/>
      <c r="UIG41" s="213"/>
      <c r="UIH41" s="213"/>
      <c r="UII41" s="213"/>
      <c r="UIJ41" s="213"/>
      <c r="UIK41" s="414"/>
      <c r="UIL41" s="414"/>
      <c r="UIM41" s="213"/>
      <c r="UIN41" s="213"/>
      <c r="UIO41" s="213"/>
      <c r="UIP41" s="213"/>
      <c r="UIQ41" s="414"/>
      <c r="UIR41" s="414"/>
      <c r="UIS41" s="213"/>
      <c r="UIT41" s="213"/>
      <c r="UIU41" s="213"/>
      <c r="UIV41" s="213"/>
      <c r="UIW41" s="414"/>
      <c r="UIX41" s="414"/>
      <c r="UIY41" s="213"/>
      <c r="UIZ41" s="213"/>
      <c r="UJA41" s="213"/>
      <c r="UJB41" s="213"/>
      <c r="UJC41" s="414"/>
      <c r="UJD41" s="414"/>
      <c r="UJE41" s="213"/>
      <c r="UJF41" s="213"/>
      <c r="UJG41" s="213"/>
      <c r="UJH41" s="213"/>
      <c r="UJI41" s="414"/>
      <c r="UJJ41" s="414"/>
      <c r="UJK41" s="213"/>
      <c r="UJL41" s="213"/>
      <c r="UJM41" s="213"/>
      <c r="UJN41" s="213"/>
      <c r="UJO41" s="414"/>
      <c r="UJP41" s="414"/>
      <c r="UJQ41" s="213"/>
      <c r="UJR41" s="213"/>
      <c r="UJS41" s="213"/>
      <c r="UJT41" s="213"/>
      <c r="UJU41" s="414"/>
      <c r="UJV41" s="414"/>
      <c r="UJW41" s="213"/>
      <c r="UJX41" s="213"/>
      <c r="UJY41" s="213"/>
      <c r="UJZ41" s="213"/>
      <c r="UKA41" s="414"/>
      <c r="UKB41" s="414"/>
      <c r="UKC41" s="213"/>
      <c r="UKD41" s="213"/>
      <c r="UKE41" s="213"/>
      <c r="UKF41" s="213"/>
      <c r="UKG41" s="414"/>
      <c r="UKH41" s="414"/>
      <c r="UKI41" s="213"/>
      <c r="UKJ41" s="213"/>
      <c r="UKK41" s="213"/>
      <c r="UKL41" s="213"/>
      <c r="UKM41" s="414"/>
      <c r="UKN41" s="414"/>
      <c r="UKO41" s="213"/>
      <c r="UKP41" s="213"/>
      <c r="UKQ41" s="213"/>
      <c r="UKR41" s="213"/>
      <c r="UKS41" s="414"/>
      <c r="UKT41" s="414"/>
      <c r="UKU41" s="213"/>
      <c r="UKV41" s="213"/>
      <c r="UKW41" s="213"/>
      <c r="UKX41" s="213"/>
      <c r="UKY41" s="414"/>
      <c r="UKZ41" s="414"/>
      <c r="ULA41" s="213"/>
      <c r="ULB41" s="213"/>
      <c r="ULC41" s="213"/>
      <c r="ULD41" s="213"/>
      <c r="ULE41" s="414"/>
      <c r="ULF41" s="414"/>
      <c r="ULG41" s="213"/>
      <c r="ULH41" s="213"/>
      <c r="ULI41" s="213"/>
      <c r="ULJ41" s="213"/>
      <c r="ULK41" s="414"/>
      <c r="ULL41" s="414"/>
      <c r="ULM41" s="213"/>
      <c r="ULN41" s="213"/>
      <c r="ULO41" s="213"/>
      <c r="ULP41" s="213"/>
      <c r="ULQ41" s="414"/>
      <c r="ULR41" s="414"/>
      <c r="ULS41" s="213"/>
      <c r="ULT41" s="213"/>
      <c r="ULU41" s="213"/>
      <c r="ULV41" s="213"/>
      <c r="ULW41" s="414"/>
      <c r="ULX41" s="414"/>
      <c r="ULY41" s="213"/>
      <c r="ULZ41" s="213"/>
      <c r="UMA41" s="213"/>
      <c r="UMB41" s="213"/>
      <c r="UMC41" s="414"/>
      <c r="UMD41" s="414"/>
      <c r="UME41" s="213"/>
      <c r="UMF41" s="213"/>
      <c r="UMG41" s="213"/>
      <c r="UMH41" s="213"/>
      <c r="UMI41" s="414"/>
      <c r="UMJ41" s="414"/>
      <c r="UMK41" s="213"/>
      <c r="UML41" s="213"/>
      <c r="UMM41" s="213"/>
      <c r="UMN41" s="213"/>
      <c r="UMO41" s="414"/>
      <c r="UMP41" s="414"/>
      <c r="UMQ41" s="213"/>
      <c r="UMR41" s="213"/>
      <c r="UMS41" s="213"/>
      <c r="UMT41" s="213"/>
      <c r="UMU41" s="414"/>
      <c r="UMV41" s="414"/>
      <c r="UMW41" s="213"/>
      <c r="UMX41" s="213"/>
      <c r="UMY41" s="213"/>
      <c r="UMZ41" s="213"/>
      <c r="UNA41" s="414"/>
      <c r="UNB41" s="414"/>
      <c r="UNC41" s="213"/>
      <c r="UND41" s="213"/>
      <c r="UNE41" s="213"/>
      <c r="UNF41" s="213"/>
      <c r="UNG41" s="414"/>
      <c r="UNH41" s="414"/>
      <c r="UNI41" s="213"/>
      <c r="UNJ41" s="213"/>
      <c r="UNK41" s="213"/>
      <c r="UNL41" s="213"/>
      <c r="UNM41" s="414"/>
      <c r="UNN41" s="414"/>
      <c r="UNO41" s="213"/>
      <c r="UNP41" s="213"/>
      <c r="UNQ41" s="213"/>
      <c r="UNR41" s="213"/>
      <c r="UNS41" s="414"/>
      <c r="UNT41" s="414"/>
      <c r="UNU41" s="213"/>
      <c r="UNV41" s="213"/>
      <c r="UNW41" s="213"/>
      <c r="UNX41" s="213"/>
      <c r="UNY41" s="414"/>
      <c r="UNZ41" s="414"/>
      <c r="UOA41" s="213"/>
      <c r="UOB41" s="213"/>
      <c r="UOC41" s="213"/>
      <c r="UOD41" s="213"/>
      <c r="UOE41" s="414"/>
      <c r="UOF41" s="414"/>
      <c r="UOG41" s="213"/>
      <c r="UOH41" s="213"/>
      <c r="UOI41" s="213"/>
      <c r="UOJ41" s="213"/>
      <c r="UOK41" s="414"/>
      <c r="UOL41" s="414"/>
      <c r="UOM41" s="213"/>
      <c r="UON41" s="213"/>
      <c r="UOO41" s="213"/>
      <c r="UOP41" s="213"/>
      <c r="UOQ41" s="414"/>
      <c r="UOR41" s="414"/>
      <c r="UOS41" s="213"/>
      <c r="UOT41" s="213"/>
      <c r="UOU41" s="213"/>
      <c r="UOV41" s="213"/>
      <c r="UOW41" s="414"/>
      <c r="UOX41" s="414"/>
      <c r="UOY41" s="213"/>
      <c r="UOZ41" s="213"/>
      <c r="UPA41" s="213"/>
      <c r="UPB41" s="213"/>
      <c r="UPC41" s="414"/>
      <c r="UPD41" s="414"/>
      <c r="UPE41" s="213"/>
      <c r="UPF41" s="213"/>
      <c r="UPG41" s="213"/>
      <c r="UPH41" s="213"/>
      <c r="UPI41" s="414"/>
      <c r="UPJ41" s="414"/>
      <c r="UPK41" s="213"/>
      <c r="UPL41" s="213"/>
      <c r="UPM41" s="213"/>
      <c r="UPN41" s="213"/>
      <c r="UPO41" s="414"/>
      <c r="UPP41" s="414"/>
      <c r="UPQ41" s="213"/>
      <c r="UPR41" s="213"/>
      <c r="UPS41" s="213"/>
      <c r="UPT41" s="213"/>
      <c r="UPU41" s="414"/>
      <c r="UPV41" s="414"/>
      <c r="UPW41" s="213"/>
      <c r="UPX41" s="213"/>
      <c r="UPY41" s="213"/>
      <c r="UPZ41" s="213"/>
      <c r="UQA41" s="414"/>
      <c r="UQB41" s="414"/>
      <c r="UQC41" s="213"/>
      <c r="UQD41" s="213"/>
      <c r="UQE41" s="213"/>
      <c r="UQF41" s="213"/>
      <c r="UQG41" s="414"/>
      <c r="UQH41" s="414"/>
      <c r="UQI41" s="213"/>
      <c r="UQJ41" s="213"/>
      <c r="UQK41" s="213"/>
      <c r="UQL41" s="213"/>
      <c r="UQM41" s="414"/>
      <c r="UQN41" s="414"/>
      <c r="UQO41" s="213"/>
      <c r="UQP41" s="213"/>
      <c r="UQQ41" s="213"/>
      <c r="UQR41" s="213"/>
      <c r="UQS41" s="414"/>
      <c r="UQT41" s="414"/>
      <c r="UQU41" s="213"/>
      <c r="UQV41" s="213"/>
      <c r="UQW41" s="213"/>
      <c r="UQX41" s="213"/>
      <c r="UQY41" s="414"/>
      <c r="UQZ41" s="414"/>
      <c r="URA41" s="213"/>
      <c r="URB41" s="213"/>
      <c r="URC41" s="213"/>
      <c r="URD41" s="213"/>
      <c r="URE41" s="414"/>
      <c r="URF41" s="414"/>
      <c r="URG41" s="213"/>
      <c r="URH41" s="213"/>
      <c r="URI41" s="213"/>
      <c r="URJ41" s="213"/>
      <c r="URK41" s="414"/>
      <c r="URL41" s="414"/>
      <c r="URM41" s="213"/>
      <c r="URN41" s="213"/>
      <c r="URO41" s="213"/>
      <c r="URP41" s="213"/>
      <c r="URQ41" s="414"/>
      <c r="URR41" s="414"/>
      <c r="URS41" s="213"/>
      <c r="URT41" s="213"/>
      <c r="URU41" s="213"/>
      <c r="URV41" s="213"/>
      <c r="URW41" s="414"/>
      <c r="URX41" s="414"/>
      <c r="URY41" s="213"/>
      <c r="URZ41" s="213"/>
      <c r="USA41" s="213"/>
      <c r="USB41" s="213"/>
      <c r="USC41" s="414"/>
      <c r="USD41" s="414"/>
      <c r="USE41" s="213"/>
      <c r="USF41" s="213"/>
      <c r="USG41" s="213"/>
      <c r="USH41" s="213"/>
      <c r="USI41" s="414"/>
      <c r="USJ41" s="414"/>
      <c r="USK41" s="213"/>
      <c r="USL41" s="213"/>
      <c r="USM41" s="213"/>
      <c r="USN41" s="213"/>
      <c r="USO41" s="414"/>
      <c r="USP41" s="414"/>
      <c r="USQ41" s="213"/>
      <c r="USR41" s="213"/>
      <c r="USS41" s="213"/>
      <c r="UST41" s="213"/>
      <c r="USU41" s="414"/>
      <c r="USV41" s="414"/>
      <c r="USW41" s="213"/>
      <c r="USX41" s="213"/>
      <c r="USY41" s="213"/>
      <c r="USZ41" s="213"/>
      <c r="UTA41" s="414"/>
      <c r="UTB41" s="414"/>
      <c r="UTC41" s="213"/>
      <c r="UTD41" s="213"/>
      <c r="UTE41" s="213"/>
      <c r="UTF41" s="213"/>
      <c r="UTG41" s="414"/>
      <c r="UTH41" s="414"/>
      <c r="UTI41" s="213"/>
      <c r="UTJ41" s="213"/>
      <c r="UTK41" s="213"/>
      <c r="UTL41" s="213"/>
      <c r="UTM41" s="414"/>
      <c r="UTN41" s="414"/>
      <c r="UTO41" s="213"/>
      <c r="UTP41" s="213"/>
      <c r="UTQ41" s="213"/>
      <c r="UTR41" s="213"/>
      <c r="UTS41" s="414"/>
      <c r="UTT41" s="414"/>
      <c r="UTU41" s="213"/>
      <c r="UTV41" s="213"/>
      <c r="UTW41" s="213"/>
      <c r="UTX41" s="213"/>
      <c r="UTY41" s="414"/>
      <c r="UTZ41" s="414"/>
      <c r="UUA41" s="213"/>
      <c r="UUB41" s="213"/>
      <c r="UUC41" s="213"/>
      <c r="UUD41" s="213"/>
      <c r="UUE41" s="414"/>
      <c r="UUF41" s="414"/>
      <c r="UUG41" s="213"/>
      <c r="UUH41" s="213"/>
      <c r="UUI41" s="213"/>
      <c r="UUJ41" s="213"/>
      <c r="UUK41" s="414"/>
      <c r="UUL41" s="414"/>
      <c r="UUM41" s="213"/>
      <c r="UUN41" s="213"/>
      <c r="UUO41" s="213"/>
      <c r="UUP41" s="213"/>
      <c r="UUQ41" s="414"/>
      <c r="UUR41" s="414"/>
      <c r="UUS41" s="213"/>
      <c r="UUT41" s="213"/>
      <c r="UUU41" s="213"/>
      <c r="UUV41" s="213"/>
      <c r="UUW41" s="414"/>
      <c r="UUX41" s="414"/>
      <c r="UUY41" s="213"/>
      <c r="UUZ41" s="213"/>
      <c r="UVA41" s="213"/>
      <c r="UVB41" s="213"/>
      <c r="UVC41" s="414"/>
      <c r="UVD41" s="414"/>
      <c r="UVE41" s="213"/>
      <c r="UVF41" s="213"/>
      <c r="UVG41" s="213"/>
      <c r="UVH41" s="213"/>
      <c r="UVI41" s="414"/>
      <c r="UVJ41" s="414"/>
      <c r="UVK41" s="213"/>
      <c r="UVL41" s="213"/>
      <c r="UVM41" s="213"/>
      <c r="UVN41" s="213"/>
      <c r="UVO41" s="414"/>
      <c r="UVP41" s="414"/>
      <c r="UVQ41" s="213"/>
      <c r="UVR41" s="213"/>
      <c r="UVS41" s="213"/>
      <c r="UVT41" s="213"/>
      <c r="UVU41" s="414"/>
      <c r="UVV41" s="414"/>
      <c r="UVW41" s="213"/>
      <c r="UVX41" s="213"/>
      <c r="UVY41" s="213"/>
      <c r="UVZ41" s="213"/>
      <c r="UWA41" s="414"/>
      <c r="UWB41" s="414"/>
      <c r="UWC41" s="213"/>
      <c r="UWD41" s="213"/>
      <c r="UWE41" s="213"/>
      <c r="UWF41" s="213"/>
      <c r="UWG41" s="414"/>
      <c r="UWH41" s="414"/>
      <c r="UWI41" s="213"/>
      <c r="UWJ41" s="213"/>
      <c r="UWK41" s="213"/>
      <c r="UWL41" s="213"/>
      <c r="UWM41" s="414"/>
      <c r="UWN41" s="414"/>
      <c r="UWO41" s="213"/>
      <c r="UWP41" s="213"/>
      <c r="UWQ41" s="213"/>
      <c r="UWR41" s="213"/>
      <c r="UWS41" s="414"/>
      <c r="UWT41" s="414"/>
      <c r="UWU41" s="213"/>
      <c r="UWV41" s="213"/>
      <c r="UWW41" s="213"/>
      <c r="UWX41" s="213"/>
      <c r="UWY41" s="414"/>
      <c r="UWZ41" s="414"/>
      <c r="UXA41" s="213"/>
      <c r="UXB41" s="213"/>
      <c r="UXC41" s="213"/>
      <c r="UXD41" s="213"/>
      <c r="UXE41" s="414"/>
      <c r="UXF41" s="414"/>
      <c r="UXG41" s="213"/>
      <c r="UXH41" s="213"/>
      <c r="UXI41" s="213"/>
      <c r="UXJ41" s="213"/>
      <c r="UXK41" s="414"/>
      <c r="UXL41" s="414"/>
      <c r="UXM41" s="213"/>
      <c r="UXN41" s="213"/>
      <c r="UXO41" s="213"/>
      <c r="UXP41" s="213"/>
      <c r="UXQ41" s="414"/>
      <c r="UXR41" s="414"/>
      <c r="UXS41" s="213"/>
      <c r="UXT41" s="213"/>
      <c r="UXU41" s="213"/>
      <c r="UXV41" s="213"/>
      <c r="UXW41" s="414"/>
      <c r="UXX41" s="414"/>
      <c r="UXY41" s="213"/>
      <c r="UXZ41" s="213"/>
      <c r="UYA41" s="213"/>
      <c r="UYB41" s="213"/>
      <c r="UYC41" s="414"/>
      <c r="UYD41" s="414"/>
      <c r="UYE41" s="213"/>
      <c r="UYF41" s="213"/>
      <c r="UYG41" s="213"/>
      <c r="UYH41" s="213"/>
      <c r="UYI41" s="414"/>
      <c r="UYJ41" s="414"/>
      <c r="UYK41" s="213"/>
      <c r="UYL41" s="213"/>
      <c r="UYM41" s="213"/>
      <c r="UYN41" s="213"/>
      <c r="UYO41" s="414"/>
      <c r="UYP41" s="414"/>
      <c r="UYQ41" s="213"/>
      <c r="UYR41" s="213"/>
      <c r="UYS41" s="213"/>
      <c r="UYT41" s="213"/>
      <c r="UYU41" s="414"/>
      <c r="UYV41" s="414"/>
      <c r="UYW41" s="213"/>
      <c r="UYX41" s="213"/>
      <c r="UYY41" s="213"/>
      <c r="UYZ41" s="213"/>
      <c r="UZA41" s="414"/>
      <c r="UZB41" s="414"/>
      <c r="UZC41" s="213"/>
      <c r="UZD41" s="213"/>
      <c r="UZE41" s="213"/>
      <c r="UZF41" s="213"/>
      <c r="UZG41" s="414"/>
      <c r="UZH41" s="414"/>
      <c r="UZI41" s="213"/>
      <c r="UZJ41" s="213"/>
      <c r="UZK41" s="213"/>
      <c r="UZL41" s="213"/>
      <c r="UZM41" s="414"/>
      <c r="UZN41" s="414"/>
      <c r="UZO41" s="213"/>
      <c r="UZP41" s="213"/>
      <c r="UZQ41" s="213"/>
      <c r="UZR41" s="213"/>
      <c r="UZS41" s="414"/>
      <c r="UZT41" s="414"/>
      <c r="UZU41" s="213"/>
      <c r="UZV41" s="213"/>
      <c r="UZW41" s="213"/>
      <c r="UZX41" s="213"/>
      <c r="UZY41" s="414"/>
      <c r="UZZ41" s="414"/>
      <c r="VAA41" s="213"/>
      <c r="VAB41" s="213"/>
      <c r="VAC41" s="213"/>
      <c r="VAD41" s="213"/>
      <c r="VAE41" s="414"/>
      <c r="VAF41" s="414"/>
      <c r="VAG41" s="213"/>
      <c r="VAH41" s="213"/>
      <c r="VAI41" s="213"/>
      <c r="VAJ41" s="213"/>
      <c r="VAK41" s="414"/>
      <c r="VAL41" s="414"/>
      <c r="VAM41" s="213"/>
      <c r="VAN41" s="213"/>
      <c r="VAO41" s="213"/>
      <c r="VAP41" s="213"/>
      <c r="VAQ41" s="414"/>
      <c r="VAR41" s="414"/>
      <c r="VAS41" s="213"/>
      <c r="VAT41" s="213"/>
      <c r="VAU41" s="213"/>
      <c r="VAV41" s="213"/>
      <c r="VAW41" s="414"/>
      <c r="VAX41" s="414"/>
      <c r="VAY41" s="213"/>
      <c r="VAZ41" s="213"/>
      <c r="VBA41" s="213"/>
      <c r="VBB41" s="213"/>
      <c r="VBC41" s="414"/>
      <c r="VBD41" s="414"/>
      <c r="VBE41" s="213"/>
      <c r="VBF41" s="213"/>
      <c r="VBG41" s="213"/>
      <c r="VBH41" s="213"/>
      <c r="VBI41" s="414"/>
      <c r="VBJ41" s="414"/>
      <c r="VBK41" s="213"/>
      <c r="VBL41" s="213"/>
      <c r="VBM41" s="213"/>
      <c r="VBN41" s="213"/>
      <c r="VBO41" s="414"/>
      <c r="VBP41" s="414"/>
      <c r="VBQ41" s="213"/>
      <c r="VBR41" s="213"/>
      <c r="VBS41" s="213"/>
      <c r="VBT41" s="213"/>
      <c r="VBU41" s="414"/>
      <c r="VBV41" s="414"/>
      <c r="VBW41" s="213"/>
      <c r="VBX41" s="213"/>
      <c r="VBY41" s="213"/>
      <c r="VBZ41" s="213"/>
      <c r="VCA41" s="414"/>
      <c r="VCB41" s="414"/>
      <c r="VCC41" s="213"/>
      <c r="VCD41" s="213"/>
      <c r="VCE41" s="213"/>
      <c r="VCF41" s="213"/>
      <c r="VCG41" s="414"/>
      <c r="VCH41" s="414"/>
      <c r="VCI41" s="213"/>
      <c r="VCJ41" s="213"/>
      <c r="VCK41" s="213"/>
      <c r="VCL41" s="213"/>
      <c r="VCM41" s="414"/>
      <c r="VCN41" s="414"/>
      <c r="VCO41" s="213"/>
      <c r="VCP41" s="213"/>
      <c r="VCQ41" s="213"/>
      <c r="VCR41" s="213"/>
      <c r="VCS41" s="414"/>
      <c r="VCT41" s="414"/>
      <c r="VCU41" s="213"/>
      <c r="VCV41" s="213"/>
      <c r="VCW41" s="213"/>
      <c r="VCX41" s="213"/>
      <c r="VCY41" s="414"/>
      <c r="VCZ41" s="414"/>
      <c r="VDA41" s="213"/>
      <c r="VDB41" s="213"/>
      <c r="VDC41" s="213"/>
      <c r="VDD41" s="213"/>
      <c r="VDE41" s="414"/>
      <c r="VDF41" s="414"/>
      <c r="VDG41" s="213"/>
      <c r="VDH41" s="213"/>
      <c r="VDI41" s="213"/>
      <c r="VDJ41" s="213"/>
      <c r="VDK41" s="414"/>
      <c r="VDL41" s="414"/>
      <c r="VDM41" s="213"/>
      <c r="VDN41" s="213"/>
      <c r="VDO41" s="213"/>
      <c r="VDP41" s="213"/>
      <c r="VDQ41" s="414"/>
      <c r="VDR41" s="414"/>
      <c r="VDS41" s="213"/>
      <c r="VDT41" s="213"/>
      <c r="VDU41" s="213"/>
      <c r="VDV41" s="213"/>
      <c r="VDW41" s="414"/>
      <c r="VDX41" s="414"/>
      <c r="VDY41" s="213"/>
      <c r="VDZ41" s="213"/>
      <c r="VEA41" s="213"/>
      <c r="VEB41" s="213"/>
      <c r="VEC41" s="414"/>
      <c r="VED41" s="414"/>
      <c r="VEE41" s="213"/>
      <c r="VEF41" s="213"/>
      <c r="VEG41" s="213"/>
      <c r="VEH41" s="213"/>
      <c r="VEI41" s="414"/>
      <c r="VEJ41" s="414"/>
      <c r="VEK41" s="213"/>
      <c r="VEL41" s="213"/>
      <c r="VEM41" s="213"/>
      <c r="VEN41" s="213"/>
      <c r="VEO41" s="414"/>
      <c r="VEP41" s="414"/>
      <c r="VEQ41" s="213"/>
      <c r="VER41" s="213"/>
      <c r="VES41" s="213"/>
      <c r="VET41" s="213"/>
      <c r="VEU41" s="414"/>
      <c r="VEV41" s="414"/>
      <c r="VEW41" s="213"/>
      <c r="VEX41" s="213"/>
      <c r="VEY41" s="213"/>
      <c r="VEZ41" s="213"/>
      <c r="VFA41" s="414"/>
      <c r="VFB41" s="414"/>
      <c r="VFC41" s="213"/>
      <c r="VFD41" s="213"/>
      <c r="VFE41" s="213"/>
      <c r="VFF41" s="213"/>
      <c r="VFG41" s="414"/>
      <c r="VFH41" s="414"/>
      <c r="VFI41" s="213"/>
      <c r="VFJ41" s="213"/>
      <c r="VFK41" s="213"/>
      <c r="VFL41" s="213"/>
      <c r="VFM41" s="414"/>
      <c r="VFN41" s="414"/>
      <c r="VFO41" s="213"/>
      <c r="VFP41" s="213"/>
      <c r="VFQ41" s="213"/>
      <c r="VFR41" s="213"/>
      <c r="VFS41" s="414"/>
      <c r="VFT41" s="414"/>
      <c r="VFU41" s="213"/>
      <c r="VFV41" s="213"/>
      <c r="VFW41" s="213"/>
      <c r="VFX41" s="213"/>
      <c r="VFY41" s="414"/>
      <c r="VFZ41" s="414"/>
      <c r="VGA41" s="213"/>
      <c r="VGB41" s="213"/>
      <c r="VGC41" s="213"/>
      <c r="VGD41" s="213"/>
      <c r="VGE41" s="414"/>
      <c r="VGF41" s="414"/>
      <c r="VGG41" s="213"/>
      <c r="VGH41" s="213"/>
      <c r="VGI41" s="213"/>
      <c r="VGJ41" s="213"/>
      <c r="VGK41" s="414"/>
      <c r="VGL41" s="414"/>
      <c r="VGM41" s="213"/>
      <c r="VGN41" s="213"/>
      <c r="VGO41" s="213"/>
      <c r="VGP41" s="213"/>
      <c r="VGQ41" s="414"/>
      <c r="VGR41" s="414"/>
      <c r="VGS41" s="213"/>
      <c r="VGT41" s="213"/>
      <c r="VGU41" s="213"/>
      <c r="VGV41" s="213"/>
      <c r="VGW41" s="414"/>
      <c r="VGX41" s="414"/>
      <c r="VGY41" s="213"/>
      <c r="VGZ41" s="213"/>
      <c r="VHA41" s="213"/>
      <c r="VHB41" s="213"/>
      <c r="VHC41" s="414"/>
      <c r="VHD41" s="414"/>
      <c r="VHE41" s="213"/>
      <c r="VHF41" s="213"/>
      <c r="VHG41" s="213"/>
      <c r="VHH41" s="213"/>
      <c r="VHI41" s="414"/>
      <c r="VHJ41" s="414"/>
      <c r="VHK41" s="213"/>
      <c r="VHL41" s="213"/>
      <c r="VHM41" s="213"/>
      <c r="VHN41" s="213"/>
      <c r="VHO41" s="414"/>
      <c r="VHP41" s="414"/>
      <c r="VHQ41" s="213"/>
      <c r="VHR41" s="213"/>
      <c r="VHS41" s="213"/>
      <c r="VHT41" s="213"/>
      <c r="VHU41" s="414"/>
      <c r="VHV41" s="414"/>
      <c r="VHW41" s="213"/>
      <c r="VHX41" s="213"/>
      <c r="VHY41" s="213"/>
      <c r="VHZ41" s="213"/>
      <c r="VIA41" s="414"/>
      <c r="VIB41" s="414"/>
      <c r="VIC41" s="213"/>
      <c r="VID41" s="213"/>
      <c r="VIE41" s="213"/>
      <c r="VIF41" s="213"/>
      <c r="VIG41" s="414"/>
      <c r="VIH41" s="414"/>
      <c r="VII41" s="213"/>
      <c r="VIJ41" s="213"/>
      <c r="VIK41" s="213"/>
      <c r="VIL41" s="213"/>
      <c r="VIM41" s="414"/>
      <c r="VIN41" s="414"/>
      <c r="VIO41" s="213"/>
      <c r="VIP41" s="213"/>
      <c r="VIQ41" s="213"/>
      <c r="VIR41" s="213"/>
      <c r="VIS41" s="414"/>
      <c r="VIT41" s="414"/>
      <c r="VIU41" s="213"/>
      <c r="VIV41" s="213"/>
      <c r="VIW41" s="213"/>
      <c r="VIX41" s="213"/>
      <c r="VIY41" s="414"/>
      <c r="VIZ41" s="414"/>
      <c r="VJA41" s="213"/>
      <c r="VJB41" s="213"/>
      <c r="VJC41" s="213"/>
      <c r="VJD41" s="213"/>
      <c r="VJE41" s="414"/>
      <c r="VJF41" s="414"/>
      <c r="VJG41" s="213"/>
      <c r="VJH41" s="213"/>
      <c r="VJI41" s="213"/>
      <c r="VJJ41" s="213"/>
      <c r="VJK41" s="414"/>
      <c r="VJL41" s="414"/>
      <c r="VJM41" s="213"/>
      <c r="VJN41" s="213"/>
      <c r="VJO41" s="213"/>
      <c r="VJP41" s="213"/>
      <c r="VJQ41" s="414"/>
      <c r="VJR41" s="414"/>
      <c r="VJS41" s="213"/>
      <c r="VJT41" s="213"/>
      <c r="VJU41" s="213"/>
      <c r="VJV41" s="213"/>
      <c r="VJW41" s="414"/>
      <c r="VJX41" s="414"/>
      <c r="VJY41" s="213"/>
      <c r="VJZ41" s="213"/>
      <c r="VKA41" s="213"/>
      <c r="VKB41" s="213"/>
      <c r="VKC41" s="414"/>
      <c r="VKD41" s="414"/>
      <c r="VKE41" s="213"/>
      <c r="VKF41" s="213"/>
      <c r="VKG41" s="213"/>
      <c r="VKH41" s="213"/>
      <c r="VKI41" s="414"/>
      <c r="VKJ41" s="414"/>
      <c r="VKK41" s="213"/>
      <c r="VKL41" s="213"/>
      <c r="VKM41" s="213"/>
      <c r="VKN41" s="213"/>
      <c r="VKO41" s="414"/>
      <c r="VKP41" s="414"/>
      <c r="VKQ41" s="213"/>
      <c r="VKR41" s="213"/>
      <c r="VKS41" s="213"/>
      <c r="VKT41" s="213"/>
      <c r="VKU41" s="414"/>
      <c r="VKV41" s="414"/>
      <c r="VKW41" s="213"/>
      <c r="VKX41" s="213"/>
      <c r="VKY41" s="213"/>
      <c r="VKZ41" s="213"/>
      <c r="VLA41" s="414"/>
      <c r="VLB41" s="414"/>
      <c r="VLC41" s="213"/>
      <c r="VLD41" s="213"/>
      <c r="VLE41" s="213"/>
      <c r="VLF41" s="213"/>
      <c r="VLG41" s="414"/>
      <c r="VLH41" s="414"/>
      <c r="VLI41" s="213"/>
      <c r="VLJ41" s="213"/>
      <c r="VLK41" s="213"/>
      <c r="VLL41" s="213"/>
      <c r="VLM41" s="414"/>
      <c r="VLN41" s="414"/>
      <c r="VLO41" s="213"/>
      <c r="VLP41" s="213"/>
      <c r="VLQ41" s="213"/>
      <c r="VLR41" s="213"/>
      <c r="VLS41" s="414"/>
      <c r="VLT41" s="414"/>
      <c r="VLU41" s="213"/>
      <c r="VLV41" s="213"/>
      <c r="VLW41" s="213"/>
      <c r="VLX41" s="213"/>
      <c r="VLY41" s="414"/>
      <c r="VLZ41" s="414"/>
      <c r="VMA41" s="213"/>
      <c r="VMB41" s="213"/>
      <c r="VMC41" s="213"/>
      <c r="VMD41" s="213"/>
      <c r="VME41" s="414"/>
      <c r="VMF41" s="414"/>
      <c r="VMG41" s="213"/>
      <c r="VMH41" s="213"/>
      <c r="VMI41" s="213"/>
      <c r="VMJ41" s="213"/>
      <c r="VMK41" s="414"/>
      <c r="VML41" s="414"/>
      <c r="VMM41" s="213"/>
      <c r="VMN41" s="213"/>
      <c r="VMO41" s="213"/>
      <c r="VMP41" s="213"/>
      <c r="VMQ41" s="414"/>
      <c r="VMR41" s="414"/>
      <c r="VMS41" s="213"/>
      <c r="VMT41" s="213"/>
      <c r="VMU41" s="213"/>
      <c r="VMV41" s="213"/>
      <c r="VMW41" s="414"/>
      <c r="VMX41" s="414"/>
      <c r="VMY41" s="213"/>
      <c r="VMZ41" s="213"/>
      <c r="VNA41" s="213"/>
      <c r="VNB41" s="213"/>
      <c r="VNC41" s="414"/>
      <c r="VND41" s="414"/>
      <c r="VNE41" s="213"/>
      <c r="VNF41" s="213"/>
      <c r="VNG41" s="213"/>
      <c r="VNH41" s="213"/>
      <c r="VNI41" s="414"/>
      <c r="VNJ41" s="414"/>
      <c r="VNK41" s="213"/>
      <c r="VNL41" s="213"/>
      <c r="VNM41" s="213"/>
      <c r="VNN41" s="213"/>
      <c r="VNO41" s="414"/>
      <c r="VNP41" s="414"/>
      <c r="VNQ41" s="213"/>
      <c r="VNR41" s="213"/>
      <c r="VNS41" s="213"/>
      <c r="VNT41" s="213"/>
      <c r="VNU41" s="414"/>
      <c r="VNV41" s="414"/>
      <c r="VNW41" s="213"/>
      <c r="VNX41" s="213"/>
      <c r="VNY41" s="213"/>
      <c r="VNZ41" s="213"/>
      <c r="VOA41" s="414"/>
      <c r="VOB41" s="414"/>
      <c r="VOC41" s="213"/>
      <c r="VOD41" s="213"/>
      <c r="VOE41" s="213"/>
      <c r="VOF41" s="213"/>
      <c r="VOG41" s="414"/>
      <c r="VOH41" s="414"/>
      <c r="VOI41" s="213"/>
      <c r="VOJ41" s="213"/>
      <c r="VOK41" s="213"/>
      <c r="VOL41" s="213"/>
      <c r="VOM41" s="414"/>
      <c r="VON41" s="414"/>
      <c r="VOO41" s="213"/>
      <c r="VOP41" s="213"/>
      <c r="VOQ41" s="213"/>
      <c r="VOR41" s="213"/>
      <c r="VOS41" s="414"/>
      <c r="VOT41" s="414"/>
      <c r="VOU41" s="213"/>
      <c r="VOV41" s="213"/>
      <c r="VOW41" s="213"/>
      <c r="VOX41" s="213"/>
      <c r="VOY41" s="414"/>
      <c r="VOZ41" s="414"/>
      <c r="VPA41" s="213"/>
      <c r="VPB41" s="213"/>
      <c r="VPC41" s="213"/>
      <c r="VPD41" s="213"/>
      <c r="VPE41" s="414"/>
      <c r="VPF41" s="414"/>
      <c r="VPG41" s="213"/>
      <c r="VPH41" s="213"/>
      <c r="VPI41" s="213"/>
      <c r="VPJ41" s="213"/>
      <c r="VPK41" s="414"/>
      <c r="VPL41" s="414"/>
      <c r="VPM41" s="213"/>
      <c r="VPN41" s="213"/>
      <c r="VPO41" s="213"/>
      <c r="VPP41" s="213"/>
      <c r="VPQ41" s="414"/>
      <c r="VPR41" s="414"/>
      <c r="VPS41" s="213"/>
      <c r="VPT41" s="213"/>
      <c r="VPU41" s="213"/>
      <c r="VPV41" s="213"/>
      <c r="VPW41" s="414"/>
      <c r="VPX41" s="414"/>
      <c r="VPY41" s="213"/>
      <c r="VPZ41" s="213"/>
      <c r="VQA41" s="213"/>
      <c r="VQB41" s="213"/>
      <c r="VQC41" s="414"/>
      <c r="VQD41" s="414"/>
      <c r="VQE41" s="213"/>
      <c r="VQF41" s="213"/>
      <c r="VQG41" s="213"/>
      <c r="VQH41" s="213"/>
      <c r="VQI41" s="414"/>
      <c r="VQJ41" s="414"/>
      <c r="VQK41" s="213"/>
      <c r="VQL41" s="213"/>
      <c r="VQM41" s="213"/>
      <c r="VQN41" s="213"/>
      <c r="VQO41" s="414"/>
      <c r="VQP41" s="414"/>
      <c r="VQQ41" s="213"/>
      <c r="VQR41" s="213"/>
      <c r="VQS41" s="213"/>
      <c r="VQT41" s="213"/>
      <c r="VQU41" s="414"/>
      <c r="VQV41" s="414"/>
      <c r="VQW41" s="213"/>
      <c r="VQX41" s="213"/>
      <c r="VQY41" s="213"/>
      <c r="VQZ41" s="213"/>
      <c r="VRA41" s="414"/>
      <c r="VRB41" s="414"/>
      <c r="VRC41" s="213"/>
      <c r="VRD41" s="213"/>
      <c r="VRE41" s="213"/>
      <c r="VRF41" s="213"/>
      <c r="VRG41" s="414"/>
      <c r="VRH41" s="414"/>
      <c r="VRI41" s="213"/>
      <c r="VRJ41" s="213"/>
      <c r="VRK41" s="213"/>
      <c r="VRL41" s="213"/>
      <c r="VRM41" s="414"/>
      <c r="VRN41" s="414"/>
      <c r="VRO41" s="213"/>
      <c r="VRP41" s="213"/>
      <c r="VRQ41" s="213"/>
      <c r="VRR41" s="213"/>
      <c r="VRS41" s="414"/>
      <c r="VRT41" s="414"/>
      <c r="VRU41" s="213"/>
      <c r="VRV41" s="213"/>
      <c r="VRW41" s="213"/>
      <c r="VRX41" s="213"/>
      <c r="VRY41" s="414"/>
      <c r="VRZ41" s="414"/>
      <c r="VSA41" s="213"/>
      <c r="VSB41" s="213"/>
      <c r="VSC41" s="213"/>
      <c r="VSD41" s="213"/>
      <c r="VSE41" s="414"/>
      <c r="VSF41" s="414"/>
      <c r="VSG41" s="213"/>
      <c r="VSH41" s="213"/>
      <c r="VSI41" s="213"/>
      <c r="VSJ41" s="213"/>
      <c r="VSK41" s="414"/>
      <c r="VSL41" s="414"/>
      <c r="VSM41" s="213"/>
      <c r="VSN41" s="213"/>
      <c r="VSO41" s="213"/>
      <c r="VSP41" s="213"/>
      <c r="VSQ41" s="414"/>
      <c r="VSR41" s="414"/>
      <c r="VSS41" s="213"/>
      <c r="VST41" s="213"/>
      <c r="VSU41" s="213"/>
      <c r="VSV41" s="213"/>
      <c r="VSW41" s="414"/>
      <c r="VSX41" s="414"/>
      <c r="VSY41" s="213"/>
      <c r="VSZ41" s="213"/>
      <c r="VTA41" s="213"/>
      <c r="VTB41" s="213"/>
      <c r="VTC41" s="414"/>
      <c r="VTD41" s="414"/>
      <c r="VTE41" s="213"/>
      <c r="VTF41" s="213"/>
      <c r="VTG41" s="213"/>
      <c r="VTH41" s="213"/>
      <c r="VTI41" s="414"/>
      <c r="VTJ41" s="414"/>
      <c r="VTK41" s="213"/>
      <c r="VTL41" s="213"/>
      <c r="VTM41" s="213"/>
      <c r="VTN41" s="213"/>
      <c r="VTO41" s="414"/>
      <c r="VTP41" s="414"/>
      <c r="VTQ41" s="213"/>
      <c r="VTR41" s="213"/>
      <c r="VTS41" s="213"/>
      <c r="VTT41" s="213"/>
      <c r="VTU41" s="414"/>
      <c r="VTV41" s="414"/>
      <c r="VTW41" s="213"/>
      <c r="VTX41" s="213"/>
      <c r="VTY41" s="213"/>
      <c r="VTZ41" s="213"/>
      <c r="VUA41" s="414"/>
      <c r="VUB41" s="414"/>
      <c r="VUC41" s="213"/>
      <c r="VUD41" s="213"/>
      <c r="VUE41" s="213"/>
      <c r="VUF41" s="213"/>
      <c r="VUG41" s="414"/>
      <c r="VUH41" s="414"/>
      <c r="VUI41" s="213"/>
      <c r="VUJ41" s="213"/>
      <c r="VUK41" s="213"/>
      <c r="VUL41" s="213"/>
      <c r="VUM41" s="414"/>
      <c r="VUN41" s="414"/>
      <c r="VUO41" s="213"/>
      <c r="VUP41" s="213"/>
      <c r="VUQ41" s="213"/>
      <c r="VUR41" s="213"/>
      <c r="VUS41" s="414"/>
      <c r="VUT41" s="414"/>
      <c r="VUU41" s="213"/>
      <c r="VUV41" s="213"/>
      <c r="VUW41" s="213"/>
      <c r="VUX41" s="213"/>
      <c r="VUY41" s="414"/>
      <c r="VUZ41" s="414"/>
      <c r="VVA41" s="213"/>
      <c r="VVB41" s="213"/>
      <c r="VVC41" s="213"/>
      <c r="VVD41" s="213"/>
      <c r="VVE41" s="414"/>
      <c r="VVF41" s="414"/>
      <c r="VVG41" s="213"/>
      <c r="VVH41" s="213"/>
      <c r="VVI41" s="213"/>
      <c r="VVJ41" s="213"/>
      <c r="VVK41" s="414"/>
      <c r="VVL41" s="414"/>
      <c r="VVM41" s="213"/>
      <c r="VVN41" s="213"/>
      <c r="VVO41" s="213"/>
      <c r="VVP41" s="213"/>
      <c r="VVQ41" s="414"/>
      <c r="VVR41" s="414"/>
      <c r="VVS41" s="213"/>
      <c r="VVT41" s="213"/>
      <c r="VVU41" s="213"/>
      <c r="VVV41" s="213"/>
      <c r="VVW41" s="414"/>
      <c r="VVX41" s="414"/>
      <c r="VVY41" s="213"/>
      <c r="VVZ41" s="213"/>
      <c r="VWA41" s="213"/>
      <c r="VWB41" s="213"/>
      <c r="VWC41" s="414"/>
      <c r="VWD41" s="414"/>
      <c r="VWE41" s="213"/>
      <c r="VWF41" s="213"/>
      <c r="VWG41" s="213"/>
      <c r="VWH41" s="213"/>
      <c r="VWI41" s="414"/>
      <c r="VWJ41" s="414"/>
      <c r="VWK41" s="213"/>
      <c r="VWL41" s="213"/>
      <c r="VWM41" s="213"/>
      <c r="VWN41" s="213"/>
      <c r="VWO41" s="414"/>
      <c r="VWP41" s="414"/>
      <c r="VWQ41" s="213"/>
      <c r="VWR41" s="213"/>
      <c r="VWS41" s="213"/>
      <c r="VWT41" s="213"/>
      <c r="VWU41" s="414"/>
      <c r="VWV41" s="414"/>
      <c r="VWW41" s="213"/>
      <c r="VWX41" s="213"/>
      <c r="VWY41" s="213"/>
      <c r="VWZ41" s="213"/>
      <c r="VXA41" s="414"/>
      <c r="VXB41" s="414"/>
      <c r="VXC41" s="213"/>
      <c r="VXD41" s="213"/>
      <c r="VXE41" s="213"/>
      <c r="VXF41" s="213"/>
      <c r="VXG41" s="414"/>
      <c r="VXH41" s="414"/>
      <c r="VXI41" s="213"/>
      <c r="VXJ41" s="213"/>
      <c r="VXK41" s="213"/>
      <c r="VXL41" s="213"/>
      <c r="VXM41" s="414"/>
      <c r="VXN41" s="414"/>
      <c r="VXO41" s="213"/>
      <c r="VXP41" s="213"/>
      <c r="VXQ41" s="213"/>
      <c r="VXR41" s="213"/>
      <c r="VXS41" s="414"/>
      <c r="VXT41" s="414"/>
      <c r="VXU41" s="213"/>
      <c r="VXV41" s="213"/>
      <c r="VXW41" s="213"/>
      <c r="VXX41" s="213"/>
      <c r="VXY41" s="414"/>
      <c r="VXZ41" s="414"/>
      <c r="VYA41" s="213"/>
      <c r="VYB41" s="213"/>
      <c r="VYC41" s="213"/>
      <c r="VYD41" s="213"/>
      <c r="VYE41" s="414"/>
      <c r="VYF41" s="414"/>
      <c r="VYG41" s="213"/>
      <c r="VYH41" s="213"/>
      <c r="VYI41" s="213"/>
      <c r="VYJ41" s="213"/>
      <c r="VYK41" s="414"/>
      <c r="VYL41" s="414"/>
      <c r="VYM41" s="213"/>
      <c r="VYN41" s="213"/>
      <c r="VYO41" s="213"/>
      <c r="VYP41" s="213"/>
      <c r="VYQ41" s="414"/>
      <c r="VYR41" s="414"/>
      <c r="VYS41" s="213"/>
      <c r="VYT41" s="213"/>
      <c r="VYU41" s="213"/>
      <c r="VYV41" s="213"/>
      <c r="VYW41" s="414"/>
      <c r="VYX41" s="414"/>
      <c r="VYY41" s="213"/>
      <c r="VYZ41" s="213"/>
      <c r="VZA41" s="213"/>
      <c r="VZB41" s="213"/>
      <c r="VZC41" s="414"/>
      <c r="VZD41" s="414"/>
      <c r="VZE41" s="213"/>
      <c r="VZF41" s="213"/>
      <c r="VZG41" s="213"/>
      <c r="VZH41" s="213"/>
      <c r="VZI41" s="414"/>
      <c r="VZJ41" s="414"/>
      <c r="VZK41" s="213"/>
      <c r="VZL41" s="213"/>
      <c r="VZM41" s="213"/>
      <c r="VZN41" s="213"/>
      <c r="VZO41" s="414"/>
      <c r="VZP41" s="414"/>
      <c r="VZQ41" s="213"/>
      <c r="VZR41" s="213"/>
      <c r="VZS41" s="213"/>
      <c r="VZT41" s="213"/>
      <c r="VZU41" s="414"/>
      <c r="VZV41" s="414"/>
      <c r="VZW41" s="213"/>
      <c r="VZX41" s="213"/>
      <c r="VZY41" s="213"/>
      <c r="VZZ41" s="213"/>
      <c r="WAA41" s="414"/>
      <c r="WAB41" s="414"/>
      <c r="WAC41" s="213"/>
      <c r="WAD41" s="213"/>
      <c r="WAE41" s="213"/>
      <c r="WAF41" s="213"/>
      <c r="WAG41" s="414"/>
      <c r="WAH41" s="414"/>
      <c r="WAI41" s="213"/>
      <c r="WAJ41" s="213"/>
      <c r="WAK41" s="213"/>
      <c r="WAL41" s="213"/>
      <c r="WAM41" s="414"/>
      <c r="WAN41" s="414"/>
      <c r="WAO41" s="213"/>
      <c r="WAP41" s="213"/>
      <c r="WAQ41" s="213"/>
      <c r="WAR41" s="213"/>
      <c r="WAS41" s="414"/>
      <c r="WAT41" s="414"/>
      <c r="WAU41" s="213"/>
      <c r="WAV41" s="213"/>
      <c r="WAW41" s="213"/>
      <c r="WAX41" s="213"/>
      <c r="WAY41" s="414"/>
      <c r="WAZ41" s="414"/>
      <c r="WBA41" s="213"/>
      <c r="WBB41" s="213"/>
      <c r="WBC41" s="213"/>
      <c r="WBD41" s="213"/>
      <c r="WBE41" s="414"/>
      <c r="WBF41" s="414"/>
      <c r="WBG41" s="213"/>
      <c r="WBH41" s="213"/>
      <c r="WBI41" s="213"/>
      <c r="WBJ41" s="213"/>
      <c r="WBK41" s="414"/>
      <c r="WBL41" s="414"/>
      <c r="WBM41" s="213"/>
      <c r="WBN41" s="213"/>
      <c r="WBO41" s="213"/>
      <c r="WBP41" s="213"/>
      <c r="WBQ41" s="414"/>
      <c r="WBR41" s="414"/>
      <c r="WBS41" s="213"/>
      <c r="WBT41" s="213"/>
      <c r="WBU41" s="213"/>
      <c r="WBV41" s="213"/>
      <c r="WBW41" s="414"/>
      <c r="WBX41" s="414"/>
      <c r="WBY41" s="213"/>
      <c r="WBZ41" s="213"/>
      <c r="WCA41" s="213"/>
      <c r="WCB41" s="213"/>
      <c r="WCC41" s="414"/>
      <c r="WCD41" s="414"/>
      <c r="WCE41" s="213"/>
      <c r="WCF41" s="213"/>
      <c r="WCG41" s="213"/>
      <c r="WCH41" s="213"/>
      <c r="WCI41" s="414"/>
      <c r="WCJ41" s="414"/>
      <c r="WCK41" s="213"/>
      <c r="WCL41" s="213"/>
      <c r="WCM41" s="213"/>
      <c r="WCN41" s="213"/>
      <c r="WCO41" s="414"/>
      <c r="WCP41" s="414"/>
      <c r="WCQ41" s="213"/>
      <c r="WCR41" s="213"/>
      <c r="WCS41" s="213"/>
      <c r="WCT41" s="213"/>
      <c r="WCU41" s="414"/>
      <c r="WCV41" s="414"/>
      <c r="WCW41" s="213"/>
      <c r="WCX41" s="213"/>
      <c r="WCY41" s="213"/>
      <c r="WCZ41" s="213"/>
      <c r="WDA41" s="414"/>
      <c r="WDB41" s="414"/>
      <c r="WDC41" s="213"/>
      <c r="WDD41" s="213"/>
      <c r="WDE41" s="213"/>
      <c r="WDF41" s="213"/>
      <c r="WDG41" s="414"/>
      <c r="WDH41" s="414"/>
      <c r="WDI41" s="213"/>
      <c r="WDJ41" s="213"/>
      <c r="WDK41" s="213"/>
      <c r="WDL41" s="213"/>
      <c r="WDM41" s="414"/>
      <c r="WDN41" s="414"/>
      <c r="WDO41" s="213"/>
      <c r="WDP41" s="213"/>
      <c r="WDQ41" s="213"/>
      <c r="WDR41" s="213"/>
      <c r="WDS41" s="414"/>
      <c r="WDT41" s="414"/>
      <c r="WDU41" s="213"/>
      <c r="WDV41" s="213"/>
      <c r="WDW41" s="213"/>
      <c r="WDX41" s="213"/>
      <c r="WDY41" s="414"/>
      <c r="WDZ41" s="414"/>
      <c r="WEA41" s="213"/>
      <c r="WEB41" s="213"/>
      <c r="WEC41" s="213"/>
      <c r="WED41" s="213"/>
      <c r="WEE41" s="414"/>
      <c r="WEF41" s="414"/>
      <c r="WEG41" s="213"/>
      <c r="WEH41" s="213"/>
      <c r="WEI41" s="213"/>
      <c r="WEJ41" s="213"/>
      <c r="WEK41" s="414"/>
      <c r="WEL41" s="414"/>
      <c r="WEM41" s="213"/>
      <c r="WEN41" s="213"/>
      <c r="WEO41" s="213"/>
      <c r="WEP41" s="213"/>
      <c r="WEQ41" s="414"/>
      <c r="WER41" s="414"/>
      <c r="WES41" s="213"/>
      <c r="WET41" s="213"/>
      <c r="WEU41" s="213"/>
      <c r="WEV41" s="213"/>
      <c r="WEW41" s="414"/>
      <c r="WEX41" s="414"/>
      <c r="WEY41" s="213"/>
      <c r="WEZ41" s="213"/>
      <c r="WFA41" s="213"/>
      <c r="WFB41" s="213"/>
      <c r="WFC41" s="414"/>
      <c r="WFD41" s="414"/>
      <c r="WFE41" s="213"/>
      <c r="WFF41" s="213"/>
      <c r="WFG41" s="213"/>
      <c r="WFH41" s="213"/>
      <c r="WFI41" s="414"/>
      <c r="WFJ41" s="414"/>
      <c r="WFK41" s="213"/>
      <c r="WFL41" s="213"/>
      <c r="WFM41" s="213"/>
      <c r="WFN41" s="213"/>
      <c r="WFO41" s="414"/>
      <c r="WFP41" s="414"/>
      <c r="WFQ41" s="213"/>
      <c r="WFR41" s="213"/>
      <c r="WFS41" s="213"/>
      <c r="WFT41" s="213"/>
      <c r="WFU41" s="414"/>
      <c r="WFV41" s="414"/>
      <c r="WFW41" s="213"/>
      <c r="WFX41" s="213"/>
      <c r="WFY41" s="213"/>
      <c r="WFZ41" s="213"/>
      <c r="WGA41" s="414"/>
      <c r="WGB41" s="414"/>
      <c r="WGC41" s="213"/>
      <c r="WGD41" s="213"/>
      <c r="WGE41" s="213"/>
      <c r="WGF41" s="213"/>
      <c r="WGG41" s="414"/>
      <c r="WGH41" s="414"/>
      <c r="WGI41" s="213"/>
      <c r="WGJ41" s="213"/>
      <c r="WGK41" s="213"/>
      <c r="WGL41" s="213"/>
      <c r="WGM41" s="414"/>
      <c r="WGN41" s="414"/>
      <c r="WGO41" s="213"/>
      <c r="WGP41" s="213"/>
      <c r="WGQ41" s="213"/>
      <c r="WGR41" s="213"/>
      <c r="WGS41" s="414"/>
      <c r="WGT41" s="414"/>
      <c r="WGU41" s="213"/>
      <c r="WGV41" s="213"/>
      <c r="WGW41" s="213"/>
      <c r="WGX41" s="213"/>
      <c r="WGY41" s="414"/>
      <c r="WGZ41" s="414"/>
      <c r="WHA41" s="213"/>
      <c r="WHB41" s="213"/>
      <c r="WHC41" s="213"/>
      <c r="WHD41" s="213"/>
      <c r="WHE41" s="414"/>
      <c r="WHF41" s="414"/>
      <c r="WHG41" s="213"/>
      <c r="WHH41" s="213"/>
      <c r="WHI41" s="213"/>
      <c r="WHJ41" s="213"/>
      <c r="WHK41" s="414"/>
      <c r="WHL41" s="414"/>
      <c r="WHM41" s="213"/>
      <c r="WHN41" s="213"/>
      <c r="WHO41" s="213"/>
      <c r="WHP41" s="213"/>
      <c r="WHQ41" s="414"/>
      <c r="WHR41" s="414"/>
      <c r="WHS41" s="213"/>
      <c r="WHT41" s="213"/>
      <c r="WHU41" s="213"/>
      <c r="WHV41" s="213"/>
      <c r="WHW41" s="414"/>
      <c r="WHX41" s="414"/>
      <c r="WHY41" s="213"/>
      <c r="WHZ41" s="213"/>
      <c r="WIA41" s="213"/>
      <c r="WIB41" s="213"/>
      <c r="WIC41" s="414"/>
      <c r="WID41" s="414"/>
      <c r="WIE41" s="213"/>
      <c r="WIF41" s="213"/>
      <c r="WIG41" s="213"/>
      <c r="WIH41" s="213"/>
      <c r="WII41" s="414"/>
      <c r="WIJ41" s="414"/>
      <c r="WIK41" s="213"/>
      <c r="WIL41" s="213"/>
      <c r="WIM41" s="213"/>
      <c r="WIN41" s="213"/>
      <c r="WIO41" s="414"/>
      <c r="WIP41" s="414"/>
      <c r="WIQ41" s="213"/>
      <c r="WIR41" s="213"/>
      <c r="WIS41" s="213"/>
      <c r="WIT41" s="213"/>
      <c r="WIU41" s="414"/>
      <c r="WIV41" s="414"/>
      <c r="WIW41" s="213"/>
      <c r="WIX41" s="213"/>
      <c r="WIY41" s="213"/>
      <c r="WIZ41" s="213"/>
      <c r="WJA41" s="414"/>
      <c r="WJB41" s="414"/>
      <c r="WJC41" s="213"/>
      <c r="WJD41" s="213"/>
      <c r="WJE41" s="213"/>
      <c r="WJF41" s="213"/>
      <c r="WJG41" s="414"/>
      <c r="WJH41" s="414"/>
      <c r="WJI41" s="213"/>
      <c r="WJJ41" s="213"/>
      <c r="WJK41" s="213"/>
      <c r="WJL41" s="213"/>
      <c r="WJM41" s="414"/>
      <c r="WJN41" s="414"/>
      <c r="WJO41" s="213"/>
      <c r="WJP41" s="213"/>
      <c r="WJQ41" s="213"/>
      <c r="WJR41" s="213"/>
      <c r="WJS41" s="414"/>
      <c r="WJT41" s="414"/>
      <c r="WJU41" s="213"/>
      <c r="WJV41" s="213"/>
      <c r="WJW41" s="213"/>
      <c r="WJX41" s="213"/>
      <c r="WJY41" s="414"/>
      <c r="WJZ41" s="414"/>
      <c r="WKA41" s="213"/>
      <c r="WKB41" s="213"/>
      <c r="WKC41" s="213"/>
      <c r="WKD41" s="213"/>
      <c r="WKE41" s="414"/>
      <c r="WKF41" s="414"/>
      <c r="WKG41" s="213"/>
      <c r="WKH41" s="213"/>
      <c r="WKI41" s="213"/>
      <c r="WKJ41" s="213"/>
      <c r="WKK41" s="414"/>
      <c r="WKL41" s="414"/>
      <c r="WKM41" s="213"/>
      <c r="WKN41" s="213"/>
      <c r="WKO41" s="213"/>
      <c r="WKP41" s="213"/>
      <c r="WKQ41" s="414"/>
      <c r="WKR41" s="414"/>
      <c r="WKS41" s="213"/>
      <c r="WKT41" s="213"/>
      <c r="WKU41" s="213"/>
      <c r="WKV41" s="213"/>
      <c r="WKW41" s="414"/>
      <c r="WKX41" s="414"/>
      <c r="WKY41" s="213"/>
      <c r="WKZ41" s="213"/>
      <c r="WLA41" s="213"/>
      <c r="WLB41" s="213"/>
      <c r="WLC41" s="414"/>
      <c r="WLD41" s="414"/>
      <c r="WLE41" s="213"/>
      <c r="WLF41" s="213"/>
      <c r="WLG41" s="213"/>
      <c r="WLH41" s="213"/>
      <c r="WLI41" s="414"/>
      <c r="WLJ41" s="414"/>
      <c r="WLK41" s="213"/>
      <c r="WLL41" s="213"/>
      <c r="WLM41" s="213"/>
      <c r="WLN41" s="213"/>
      <c r="WLO41" s="414"/>
      <c r="WLP41" s="414"/>
      <c r="WLQ41" s="213"/>
      <c r="WLR41" s="213"/>
      <c r="WLS41" s="213"/>
      <c r="WLT41" s="213"/>
      <c r="WLU41" s="414"/>
      <c r="WLV41" s="414"/>
      <c r="WLW41" s="213"/>
      <c r="WLX41" s="213"/>
      <c r="WLY41" s="213"/>
      <c r="WLZ41" s="213"/>
      <c r="WMA41" s="414"/>
      <c r="WMB41" s="414"/>
      <c r="WMC41" s="213"/>
      <c r="WMD41" s="213"/>
      <c r="WME41" s="213"/>
      <c r="WMF41" s="213"/>
      <c r="WMG41" s="414"/>
      <c r="WMH41" s="414"/>
      <c r="WMI41" s="213"/>
      <c r="WMJ41" s="213"/>
      <c r="WMK41" s="213"/>
      <c r="WML41" s="213"/>
      <c r="WMM41" s="414"/>
      <c r="WMN41" s="414"/>
      <c r="WMO41" s="213"/>
      <c r="WMP41" s="213"/>
      <c r="WMQ41" s="213"/>
      <c r="WMR41" s="213"/>
      <c r="WMS41" s="414"/>
      <c r="WMT41" s="414"/>
      <c r="WMU41" s="213"/>
      <c r="WMV41" s="213"/>
      <c r="WMW41" s="213"/>
      <c r="WMX41" s="213"/>
      <c r="WMY41" s="414"/>
      <c r="WMZ41" s="414"/>
      <c r="WNA41" s="213"/>
      <c r="WNB41" s="213"/>
      <c r="WNC41" s="213"/>
      <c r="WND41" s="213"/>
      <c r="WNE41" s="414"/>
      <c r="WNF41" s="414"/>
      <c r="WNG41" s="213"/>
      <c r="WNH41" s="213"/>
      <c r="WNI41" s="213"/>
      <c r="WNJ41" s="213"/>
      <c r="WNK41" s="414"/>
      <c r="WNL41" s="414"/>
      <c r="WNM41" s="213"/>
      <c r="WNN41" s="213"/>
      <c r="WNO41" s="213"/>
      <c r="WNP41" s="213"/>
      <c r="WNQ41" s="414"/>
      <c r="WNR41" s="414"/>
      <c r="WNS41" s="213"/>
      <c r="WNT41" s="213"/>
      <c r="WNU41" s="213"/>
      <c r="WNV41" s="213"/>
      <c r="WNW41" s="414"/>
      <c r="WNX41" s="414"/>
      <c r="WNY41" s="213"/>
      <c r="WNZ41" s="213"/>
      <c r="WOA41" s="213"/>
      <c r="WOB41" s="213"/>
      <c r="WOC41" s="414"/>
      <c r="WOD41" s="414"/>
      <c r="WOE41" s="213"/>
      <c r="WOF41" s="213"/>
      <c r="WOG41" s="213"/>
      <c r="WOH41" s="213"/>
      <c r="WOI41" s="414"/>
      <c r="WOJ41" s="414"/>
      <c r="WOK41" s="213"/>
      <c r="WOL41" s="213"/>
      <c r="WOM41" s="213"/>
      <c r="WON41" s="213"/>
      <c r="WOO41" s="414"/>
      <c r="WOP41" s="414"/>
      <c r="WOQ41" s="213"/>
      <c r="WOR41" s="213"/>
      <c r="WOS41" s="213"/>
      <c r="WOT41" s="213"/>
      <c r="WOU41" s="414"/>
      <c r="WOV41" s="414"/>
      <c r="WOW41" s="213"/>
      <c r="WOX41" s="213"/>
      <c r="WOY41" s="213"/>
      <c r="WOZ41" s="213"/>
      <c r="WPA41" s="414"/>
      <c r="WPB41" s="414"/>
      <c r="WPC41" s="213"/>
      <c r="WPD41" s="213"/>
      <c r="WPE41" s="213"/>
      <c r="WPF41" s="213"/>
      <c r="WPG41" s="414"/>
      <c r="WPH41" s="414"/>
      <c r="WPI41" s="213"/>
      <c r="WPJ41" s="213"/>
      <c r="WPK41" s="213"/>
      <c r="WPL41" s="213"/>
      <c r="WPM41" s="414"/>
      <c r="WPN41" s="414"/>
      <c r="WPO41" s="213"/>
      <c r="WPP41" s="213"/>
      <c r="WPQ41" s="213"/>
      <c r="WPR41" s="213"/>
      <c r="WPS41" s="414"/>
      <c r="WPT41" s="414"/>
      <c r="WPU41" s="213"/>
      <c r="WPV41" s="213"/>
      <c r="WPW41" s="213"/>
      <c r="WPX41" s="213"/>
      <c r="WPY41" s="414"/>
      <c r="WPZ41" s="414"/>
      <c r="WQA41" s="213"/>
      <c r="WQB41" s="213"/>
      <c r="WQC41" s="213"/>
      <c r="WQD41" s="213"/>
      <c r="WQE41" s="414"/>
      <c r="WQF41" s="414"/>
      <c r="WQG41" s="213"/>
      <c r="WQH41" s="213"/>
      <c r="WQI41" s="213"/>
      <c r="WQJ41" s="213"/>
      <c r="WQK41" s="414"/>
      <c r="WQL41" s="414"/>
      <c r="WQM41" s="213"/>
      <c r="WQN41" s="213"/>
      <c r="WQO41" s="213"/>
      <c r="WQP41" s="213"/>
      <c r="WQQ41" s="414"/>
      <c r="WQR41" s="414"/>
      <c r="WQS41" s="213"/>
      <c r="WQT41" s="213"/>
      <c r="WQU41" s="213"/>
      <c r="WQV41" s="213"/>
      <c r="WQW41" s="414"/>
      <c r="WQX41" s="414"/>
      <c r="WQY41" s="213"/>
      <c r="WQZ41" s="213"/>
      <c r="WRA41" s="213"/>
      <c r="WRB41" s="213"/>
      <c r="WRC41" s="414"/>
      <c r="WRD41" s="414"/>
      <c r="WRE41" s="213"/>
      <c r="WRF41" s="213"/>
      <c r="WRG41" s="213"/>
      <c r="WRH41" s="213"/>
      <c r="WRI41" s="414"/>
      <c r="WRJ41" s="414"/>
      <c r="WRK41" s="213"/>
      <c r="WRL41" s="213"/>
      <c r="WRM41" s="213"/>
      <c r="WRN41" s="213"/>
      <c r="WRO41" s="414"/>
      <c r="WRP41" s="414"/>
      <c r="WRQ41" s="213"/>
      <c r="WRR41" s="213"/>
      <c r="WRS41" s="213"/>
      <c r="WRT41" s="213"/>
      <c r="WRU41" s="414"/>
      <c r="WRV41" s="414"/>
      <c r="WRW41" s="213"/>
      <c r="WRX41" s="213"/>
      <c r="WRY41" s="213"/>
      <c r="WRZ41" s="213"/>
      <c r="WSA41" s="414"/>
      <c r="WSB41" s="414"/>
      <c r="WSC41" s="213"/>
      <c r="WSD41" s="213"/>
      <c r="WSE41" s="213"/>
      <c r="WSF41" s="213"/>
      <c r="WSG41" s="414"/>
      <c r="WSH41" s="414"/>
      <c r="WSI41" s="213"/>
      <c r="WSJ41" s="213"/>
      <c r="WSK41" s="213"/>
      <c r="WSL41" s="213"/>
      <c r="WSM41" s="414"/>
      <c r="WSN41" s="414"/>
      <c r="WSO41" s="213"/>
      <c r="WSP41" s="213"/>
      <c r="WSQ41" s="213"/>
      <c r="WSR41" s="213"/>
      <c r="WSS41" s="414"/>
      <c r="WST41" s="414"/>
      <c r="WSU41" s="213"/>
      <c r="WSV41" s="213"/>
      <c r="WSW41" s="213"/>
      <c r="WSX41" s="213"/>
      <c r="WSY41" s="414"/>
      <c r="WSZ41" s="414"/>
      <c r="WTA41" s="213"/>
      <c r="WTB41" s="213"/>
      <c r="WTC41" s="213"/>
      <c r="WTD41" s="213"/>
      <c r="WTE41" s="414"/>
      <c r="WTF41" s="414"/>
      <c r="WTG41" s="213"/>
      <c r="WTH41" s="213"/>
      <c r="WTI41" s="213"/>
      <c r="WTJ41" s="213"/>
      <c r="WTK41" s="414"/>
      <c r="WTL41" s="414"/>
      <c r="WTM41" s="213"/>
      <c r="WTN41" s="213"/>
      <c r="WTO41" s="213"/>
      <c r="WTP41" s="213"/>
      <c r="WTQ41" s="414"/>
      <c r="WTR41" s="414"/>
      <c r="WTS41" s="213"/>
      <c r="WTT41" s="213"/>
      <c r="WTU41" s="213"/>
      <c r="WTV41" s="213"/>
      <c r="WTW41" s="414"/>
      <c r="WTX41" s="414"/>
      <c r="WTY41" s="213"/>
      <c r="WTZ41" s="213"/>
      <c r="WUA41" s="213"/>
      <c r="WUB41" s="213"/>
      <c r="WUC41" s="414"/>
      <c r="WUD41" s="414"/>
      <c r="WUE41" s="213"/>
      <c r="WUF41" s="213"/>
      <c r="WUG41" s="213"/>
      <c r="WUH41" s="213"/>
      <c r="WUI41" s="414"/>
      <c r="WUJ41" s="414"/>
      <c r="WUK41" s="213"/>
      <c r="WUL41" s="213"/>
      <c r="WUM41" s="213"/>
      <c r="WUN41" s="213"/>
      <c r="WUO41" s="414"/>
      <c r="WUP41" s="414"/>
      <c r="WUQ41" s="213"/>
      <c r="WUR41" s="213"/>
      <c r="WUS41" s="213"/>
      <c r="WUT41" s="213"/>
      <c r="WUU41" s="414"/>
      <c r="WUV41" s="414"/>
      <c r="WUW41" s="213"/>
      <c r="WUX41" s="213"/>
      <c r="WUY41" s="213"/>
      <c r="WUZ41" s="213"/>
      <c r="WVA41" s="414"/>
      <c r="WVB41" s="414"/>
      <c r="WVC41" s="213"/>
      <c r="WVD41" s="213"/>
      <c r="WVE41" s="213"/>
      <c r="WVF41" s="213"/>
      <c r="WVG41" s="414"/>
      <c r="WVH41" s="414"/>
      <c r="WVI41" s="213"/>
      <c r="WVJ41" s="213"/>
      <c r="WVK41" s="213"/>
      <c r="WVL41" s="213"/>
      <c r="WVM41" s="414"/>
      <c r="WVN41" s="414"/>
      <c r="WVO41" s="213"/>
      <c r="WVP41" s="213"/>
      <c r="WVQ41" s="213"/>
      <c r="WVR41" s="213"/>
      <c r="WVS41" s="414"/>
      <c r="WVT41" s="414"/>
      <c r="WVU41" s="213"/>
      <c r="WVV41" s="213"/>
      <c r="WVW41" s="213"/>
      <c r="WVX41" s="213"/>
      <c r="WVY41" s="414"/>
      <c r="WVZ41" s="414"/>
      <c r="WWA41" s="213"/>
      <c r="WWB41" s="213"/>
      <c r="WWC41" s="213"/>
      <c r="WWD41" s="213"/>
      <c r="WWE41" s="414"/>
      <c r="WWF41" s="414"/>
      <c r="WWG41" s="213"/>
      <c r="WWH41" s="213"/>
      <c r="WWI41" s="213"/>
      <c r="WWJ41" s="213"/>
      <c r="WWK41" s="414"/>
      <c r="WWL41" s="414"/>
      <c r="WWM41" s="213"/>
      <c r="WWN41" s="213"/>
      <c r="WWO41" s="213"/>
      <c r="WWP41" s="213"/>
      <c r="WWQ41" s="414"/>
      <c r="WWR41" s="414"/>
      <c r="WWS41" s="213"/>
      <c r="WWT41" s="213"/>
      <c r="WWU41" s="213"/>
      <c r="WWV41" s="213"/>
      <c r="WWW41" s="414"/>
      <c r="WWX41" s="414"/>
      <c r="WWY41" s="213"/>
      <c r="WWZ41" s="213"/>
      <c r="WXA41" s="213"/>
      <c r="WXB41" s="213"/>
      <c r="WXC41" s="414"/>
      <c r="WXD41" s="414"/>
      <c r="WXE41" s="213"/>
      <c r="WXF41" s="213"/>
      <c r="WXG41" s="213"/>
      <c r="WXH41" s="213"/>
      <c r="WXI41" s="414"/>
      <c r="WXJ41" s="414"/>
      <c r="WXK41" s="213"/>
      <c r="WXL41" s="213"/>
      <c r="WXM41" s="213"/>
      <c r="WXN41" s="213"/>
      <c r="WXO41" s="414"/>
      <c r="WXP41" s="414"/>
      <c r="WXQ41" s="213"/>
      <c r="WXR41" s="213"/>
      <c r="WXS41" s="213"/>
      <c r="WXT41" s="213"/>
      <c r="WXU41" s="414"/>
      <c r="WXV41" s="414"/>
      <c r="WXW41" s="213"/>
      <c r="WXX41" s="213"/>
      <c r="WXY41" s="213"/>
      <c r="WXZ41" s="213"/>
      <c r="WYA41" s="414"/>
      <c r="WYB41" s="414"/>
      <c r="WYC41" s="213"/>
      <c r="WYD41" s="213"/>
      <c r="WYE41" s="213"/>
      <c r="WYF41" s="213"/>
      <c r="WYG41" s="414"/>
      <c r="WYH41" s="414"/>
      <c r="WYI41" s="213"/>
      <c r="WYJ41" s="213"/>
      <c r="WYK41" s="213"/>
      <c r="WYL41" s="213"/>
      <c r="WYM41" s="414"/>
      <c r="WYN41" s="414"/>
      <c r="WYO41" s="213"/>
      <c r="WYP41" s="213"/>
      <c r="WYQ41" s="213"/>
      <c r="WYR41" s="213"/>
      <c r="WYS41" s="414"/>
      <c r="WYT41" s="414"/>
      <c r="WYU41" s="213"/>
      <c r="WYV41" s="213"/>
      <c r="WYW41" s="213"/>
      <c r="WYX41" s="213"/>
      <c r="WYY41" s="414"/>
      <c r="WYZ41" s="414"/>
      <c r="WZA41" s="213"/>
      <c r="WZB41" s="213"/>
      <c r="WZC41" s="213"/>
      <c r="WZD41" s="213"/>
      <c r="WZE41" s="414"/>
      <c r="WZF41" s="414"/>
      <c r="WZG41" s="213"/>
      <c r="WZH41" s="213"/>
      <c r="WZI41" s="213"/>
      <c r="WZJ41" s="213"/>
      <c r="WZK41" s="414"/>
      <c r="WZL41" s="414"/>
      <c r="WZM41" s="213"/>
      <c r="WZN41" s="213"/>
      <c r="WZO41" s="213"/>
      <c r="WZP41" s="213"/>
      <c r="WZQ41" s="414"/>
      <c r="WZR41" s="414"/>
      <c r="WZS41" s="213"/>
      <c r="WZT41" s="213"/>
      <c r="WZU41" s="213"/>
      <c r="WZV41" s="213"/>
      <c r="WZW41" s="414"/>
      <c r="WZX41" s="414"/>
      <c r="WZY41" s="213"/>
      <c r="WZZ41" s="213"/>
      <c r="XAA41" s="213"/>
      <c r="XAB41" s="213"/>
      <c r="XAC41" s="414"/>
      <c r="XAD41" s="414"/>
      <c r="XAE41" s="213"/>
      <c r="XAF41" s="213"/>
      <c r="XAG41" s="213"/>
      <c r="XAH41" s="213"/>
      <c r="XAI41" s="414"/>
      <c r="XAJ41" s="414"/>
      <c r="XAK41" s="213"/>
      <c r="XAL41" s="213"/>
      <c r="XAM41" s="213"/>
      <c r="XAN41" s="213"/>
      <c r="XAO41" s="414"/>
      <c r="XAP41" s="414"/>
      <c r="XAQ41" s="213"/>
      <c r="XAR41" s="213"/>
      <c r="XAS41" s="213"/>
      <c r="XAT41" s="213"/>
      <c r="XAU41" s="414"/>
      <c r="XAV41" s="414"/>
      <c r="XAW41" s="213"/>
      <c r="XAX41" s="213"/>
      <c r="XAY41" s="213"/>
      <c r="XAZ41" s="213"/>
      <c r="XBA41" s="414"/>
      <c r="XBB41" s="414"/>
      <c r="XBC41" s="213"/>
      <c r="XBD41" s="213"/>
      <c r="XBE41" s="213"/>
      <c r="XBF41" s="213"/>
      <c r="XBG41" s="414"/>
      <c r="XBH41" s="414"/>
      <c r="XBI41" s="213"/>
      <c r="XBJ41" s="213"/>
      <c r="XBK41" s="213"/>
      <c r="XBL41" s="213"/>
      <c r="XBM41" s="414"/>
      <c r="XBN41" s="414"/>
      <c r="XBO41" s="213"/>
      <c r="XBP41" s="213"/>
      <c r="XBQ41" s="213"/>
      <c r="XBR41" s="213"/>
      <c r="XBS41" s="414"/>
      <c r="XBT41" s="414"/>
      <c r="XBU41" s="213"/>
      <c r="XBV41" s="213"/>
      <c r="XBW41" s="213"/>
      <c r="XBX41" s="213"/>
      <c r="XBY41" s="414"/>
      <c r="XBZ41" s="414"/>
      <c r="XCA41" s="213"/>
      <c r="XCB41" s="213"/>
      <c r="XCC41" s="213"/>
      <c r="XCD41" s="213"/>
      <c r="XCE41" s="414"/>
      <c r="XCF41" s="414"/>
      <c r="XCG41" s="213"/>
      <c r="XCH41" s="213"/>
      <c r="XCI41" s="213"/>
      <c r="XCJ41" s="213"/>
      <c r="XCK41" s="414"/>
      <c r="XCL41" s="414"/>
      <c r="XCM41" s="213"/>
      <c r="XCN41" s="213"/>
      <c r="XCO41" s="213"/>
      <c r="XCP41" s="213"/>
      <c r="XCQ41" s="414"/>
      <c r="XCR41" s="414"/>
      <c r="XCS41" s="213"/>
      <c r="XCT41" s="213"/>
      <c r="XCU41" s="213"/>
      <c r="XCV41" s="213"/>
      <c r="XCW41" s="414"/>
      <c r="XCX41" s="414"/>
      <c r="XCY41" s="213"/>
      <c r="XCZ41" s="213"/>
      <c r="XDA41" s="213"/>
      <c r="XDB41" s="213"/>
      <c r="XDC41" s="414"/>
      <c r="XDD41" s="414"/>
      <c r="XDE41" s="213"/>
      <c r="XDF41" s="213"/>
      <c r="XDG41" s="213"/>
      <c r="XDH41" s="213"/>
      <c r="XDI41" s="414"/>
      <c r="XDJ41" s="414"/>
      <c r="XDK41" s="213"/>
      <c r="XDL41" s="213"/>
      <c r="XDM41" s="213"/>
      <c r="XDN41" s="213"/>
      <c r="XDO41" s="414"/>
      <c r="XDP41" s="414"/>
      <c r="XDQ41" s="213"/>
      <c r="XDR41" s="213"/>
      <c r="XDS41" s="213"/>
      <c r="XDT41" s="213"/>
      <c r="XDU41" s="414"/>
      <c r="XDV41" s="414"/>
      <c r="XDW41" s="213"/>
      <c r="XDX41" s="213"/>
      <c r="XDY41" s="213"/>
      <c r="XDZ41" s="213"/>
      <c r="XEA41" s="414"/>
      <c r="XEB41" s="414"/>
      <c r="XEC41" s="213"/>
      <c r="XED41" s="213"/>
      <c r="XEE41" s="213"/>
      <c r="XEF41" s="213"/>
      <c r="XEG41" s="414"/>
      <c r="XEH41" s="414"/>
      <c r="XEI41" s="213"/>
      <c r="XEJ41" s="213"/>
      <c r="XEK41" s="213"/>
      <c r="XEL41" s="213"/>
      <c r="XEM41" s="414"/>
      <c r="XEN41" s="414"/>
      <c r="XEO41" s="213"/>
      <c r="XEP41" s="213"/>
      <c r="XEQ41" s="213"/>
      <c r="XER41" s="213"/>
      <c r="XES41" s="414"/>
      <c r="XET41" s="414"/>
      <c r="XEU41" s="213"/>
      <c r="XEV41" s="213"/>
      <c r="XEW41" s="213"/>
      <c r="XEX41" s="213"/>
      <c r="XEY41" s="414"/>
      <c r="XEZ41" s="414"/>
      <c r="XFA41" s="213"/>
      <c r="XFB41" s="213"/>
      <c r="XFC41" s="213"/>
    </row>
  </sheetData>
  <mergeCells count="8">
    <mergeCell ref="A41:B41"/>
    <mergeCell ref="A1:E1"/>
    <mergeCell ref="A2:E2"/>
    <mergeCell ref="A25:E25"/>
    <mergeCell ref="A30:E30"/>
    <mergeCell ref="D26:E26"/>
    <mergeCell ref="D27:E27"/>
    <mergeCell ref="D28:E28"/>
  </mergeCells>
  <printOptions horizontalCentered="1" verticalCentered="1"/>
  <pageMargins left="0" right="0" top="0" bottom="0" header="0" footer="0"/>
  <pageSetup paperSize="9" orientation="landscape"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55"/>
  <sheetViews>
    <sheetView showZeros="0" topLeftCell="A49" zoomScale="150" zoomScaleNormal="150" workbookViewId="0">
      <selection activeCell="D49" sqref="D49"/>
    </sheetView>
  </sheetViews>
  <sheetFormatPr defaultRowHeight="12.75"/>
  <cols>
    <col min="1" max="1" width="1.7109375" style="313" customWidth="1"/>
    <col min="2" max="2" width="8.140625" style="224" customWidth="1"/>
    <col min="3" max="3" width="10.7109375" style="224" customWidth="1"/>
    <col min="4" max="4" width="10.85546875" style="224" customWidth="1"/>
    <col min="5" max="5" width="13.85546875" style="224" customWidth="1"/>
    <col min="6" max="6" width="11.28515625" style="224" customWidth="1"/>
    <col min="7" max="7" width="10.85546875" style="224" customWidth="1"/>
    <col min="8" max="8" width="12.28515625" style="224" customWidth="1"/>
    <col min="9" max="9" width="4.28515625" style="258" customWidth="1"/>
    <col min="10" max="10" width="1.85546875" style="314" customWidth="1"/>
    <col min="11" max="11" width="9.140625" style="224"/>
    <col min="12" max="12" width="15.140625" style="224" customWidth="1"/>
    <col min="13" max="16384" width="9.140625" style="224"/>
  </cols>
  <sheetData>
    <row r="1" spans="1:13" s="222" customFormat="1" ht="18.75" customHeight="1">
      <c r="A1" s="819" t="s">
        <v>518</v>
      </c>
      <c r="B1" s="820"/>
      <c r="C1" s="820"/>
      <c r="D1" s="820"/>
      <c r="E1" s="820"/>
      <c r="F1" s="820"/>
      <c r="G1" s="820"/>
      <c r="H1" s="820"/>
      <c r="I1" s="820"/>
      <c r="J1" s="821"/>
      <c r="K1" s="221"/>
      <c r="L1" s="221"/>
    </row>
    <row r="2" spans="1:13" ht="18" customHeight="1" thickBot="1">
      <c r="A2" s="1047" t="s">
        <v>835</v>
      </c>
      <c r="B2" s="1048"/>
      <c r="C2" s="1048"/>
      <c r="D2" s="1048"/>
      <c r="E2" s="1048"/>
      <c r="F2" s="1048"/>
      <c r="G2" s="1048"/>
      <c r="H2" s="1048"/>
      <c r="I2" s="1048"/>
      <c r="J2" s="1049"/>
      <c r="K2" s="223"/>
      <c r="L2" s="223"/>
    </row>
    <row r="3" spans="1:13" ht="20.100000000000001" customHeight="1">
      <c r="A3" s="225"/>
      <c r="B3" s="226" t="s">
        <v>285</v>
      </c>
      <c r="C3" s="227"/>
      <c r="D3" s="227"/>
      <c r="E3" s="227"/>
      <c r="F3" s="227"/>
      <c r="G3" s="227"/>
      <c r="H3" s="228" t="s">
        <v>286</v>
      </c>
      <c r="I3" s="229"/>
      <c r="J3" s="230"/>
      <c r="K3" s="223"/>
      <c r="L3" s="231"/>
    </row>
    <row r="4" spans="1:13" ht="15" customHeight="1">
      <c r="A4" s="232"/>
      <c r="B4" s="233"/>
      <c r="C4" s="234" t="s">
        <v>589</v>
      </c>
      <c r="D4" s="234"/>
      <c r="E4" s="223"/>
      <c r="F4" s="235"/>
      <c r="G4" s="236">
        <v>1200000</v>
      </c>
      <c r="H4" s="237"/>
      <c r="I4" s="238"/>
      <c r="J4" s="239"/>
      <c r="K4" s="223"/>
      <c r="L4" s="223"/>
    </row>
    <row r="5" spans="1:13" ht="15" customHeight="1">
      <c r="A5" s="232"/>
      <c r="B5" s="223"/>
      <c r="C5" s="240" t="s">
        <v>287</v>
      </c>
      <c r="D5" s="223"/>
      <c r="E5" s="223"/>
      <c r="F5" s="223"/>
      <c r="G5" s="241">
        <f>IF(G4&gt;50000,50000,0)</f>
        <v>50000</v>
      </c>
      <c r="H5" s="237">
        <f>G4-G5</f>
        <v>1150000</v>
      </c>
      <c r="I5" s="242">
        <f>IF(H5&lt;&gt;0,0,"NIL")</f>
        <v>0</v>
      </c>
      <c r="J5" s="243"/>
      <c r="K5" s="223"/>
      <c r="L5" s="223"/>
    </row>
    <row r="6" spans="1:13" ht="15" customHeight="1">
      <c r="A6" s="232"/>
      <c r="B6" s="244" t="s">
        <v>288</v>
      </c>
      <c r="C6" s="223"/>
      <c r="D6" s="223"/>
      <c r="E6" s="486"/>
      <c r="F6" s="235"/>
      <c r="G6" s="223"/>
      <c r="H6" s="237"/>
      <c r="I6" s="242"/>
      <c r="J6" s="243"/>
      <c r="K6" s="223"/>
      <c r="L6" s="223"/>
    </row>
    <row r="7" spans="1:13" ht="15" customHeight="1">
      <c r="A7" s="232"/>
      <c r="B7" s="223"/>
      <c r="C7" s="791" t="s">
        <v>590</v>
      </c>
      <c r="D7" s="234"/>
      <c r="E7" s="245"/>
      <c r="F7" s="246"/>
      <c r="G7" s="247"/>
      <c r="H7" s="237"/>
      <c r="I7" s="242"/>
      <c r="J7" s="243"/>
      <c r="K7" s="223"/>
      <c r="L7" s="223"/>
      <c r="M7" s="223"/>
    </row>
    <row r="8" spans="1:13" ht="15" customHeight="1">
      <c r="A8" s="232"/>
      <c r="B8" s="485"/>
      <c r="C8" s="240" t="s">
        <v>289</v>
      </c>
      <c r="D8" s="223"/>
      <c r="E8" s="824"/>
      <c r="F8" s="824"/>
      <c r="G8" s="248"/>
      <c r="H8" s="237">
        <f>0-G8</f>
        <v>0</v>
      </c>
      <c r="I8" s="242" t="str">
        <f>IF(H8&lt;&gt;0,0,"NIL")</f>
        <v>NIL</v>
      </c>
      <c r="J8" s="243"/>
      <c r="K8" s="223"/>
      <c r="L8" s="223"/>
    </row>
    <row r="9" spans="1:13" ht="15" customHeight="1">
      <c r="A9" s="232"/>
      <c r="B9" s="233" t="s">
        <v>290</v>
      </c>
      <c r="C9" s="223"/>
      <c r="D9" s="223"/>
      <c r="E9" s="223"/>
      <c r="F9" s="223"/>
      <c r="G9" s="223"/>
      <c r="H9" s="237"/>
      <c r="I9" s="242"/>
      <c r="J9" s="243"/>
      <c r="K9" s="223"/>
      <c r="L9" s="223"/>
    </row>
    <row r="10" spans="1:13" ht="15" customHeight="1">
      <c r="A10" s="232"/>
      <c r="B10" s="223"/>
      <c r="C10" s="240" t="s">
        <v>291</v>
      </c>
      <c r="D10" s="223"/>
      <c r="E10" s="223"/>
      <c r="F10" s="223"/>
      <c r="G10" s="247"/>
      <c r="H10" s="237"/>
      <c r="I10" s="242"/>
      <c r="J10" s="243"/>
      <c r="K10" s="223"/>
      <c r="L10" s="223"/>
    </row>
    <row r="11" spans="1:13" ht="15" customHeight="1">
      <c r="A11" s="232"/>
      <c r="B11" s="223"/>
      <c r="C11" s="240" t="s">
        <v>292</v>
      </c>
      <c r="D11" s="223"/>
      <c r="E11" s="223"/>
      <c r="F11" s="223"/>
      <c r="G11" s="249"/>
      <c r="H11" s="237">
        <v>0</v>
      </c>
      <c r="I11" s="242" t="str">
        <f>IF(H11&lt;&gt;0,0,"NIL")</f>
        <v>NIL</v>
      </c>
      <c r="J11" s="243"/>
      <c r="K11" s="223"/>
      <c r="L11" s="223"/>
    </row>
    <row r="12" spans="1:13" ht="20.100000000000001" customHeight="1">
      <c r="A12" s="232"/>
      <c r="B12" s="233" t="s">
        <v>293</v>
      </c>
      <c r="C12" s="223"/>
      <c r="D12" s="223"/>
      <c r="E12" s="223"/>
      <c r="F12" s="223"/>
      <c r="G12" s="223"/>
      <c r="H12" s="237"/>
      <c r="I12" s="238"/>
      <c r="J12" s="239"/>
      <c r="K12" s="223"/>
      <c r="L12" s="223"/>
    </row>
    <row r="13" spans="1:13" ht="13.5">
      <c r="A13" s="232"/>
      <c r="B13" s="250"/>
      <c r="C13" s="251" t="s">
        <v>294</v>
      </c>
      <c r="D13" s="251"/>
      <c r="E13" s="251"/>
      <c r="F13" s="223"/>
      <c r="G13" s="236">
        <v>15000</v>
      </c>
      <c r="H13" s="237"/>
      <c r="I13" s="238"/>
      <c r="J13" s="239"/>
      <c r="K13" s="223"/>
      <c r="L13" s="223"/>
    </row>
    <row r="14" spans="1:13" ht="13.5">
      <c r="A14" s="232"/>
      <c r="B14" s="250"/>
      <c r="C14" s="251" t="s">
        <v>822</v>
      </c>
      <c r="D14" s="251"/>
      <c r="E14" s="251"/>
      <c r="F14" s="251"/>
      <c r="G14" s="236">
        <v>50000</v>
      </c>
      <c r="H14" s="237"/>
      <c r="I14" s="238"/>
      <c r="J14" s="239"/>
      <c r="K14" s="223"/>
      <c r="L14" s="223"/>
    </row>
    <row r="15" spans="1:13" ht="15" customHeight="1">
      <c r="A15" s="232"/>
      <c r="B15" s="250"/>
      <c r="C15" s="251"/>
      <c r="D15" s="252"/>
      <c r="E15" s="253"/>
      <c r="F15" s="253"/>
      <c r="G15" s="254">
        <f>SUM(G13:G14)</f>
        <v>65000</v>
      </c>
      <c r="H15" s="237"/>
      <c r="I15" s="238"/>
      <c r="J15" s="239"/>
      <c r="K15" s="223"/>
      <c r="L15" s="223"/>
    </row>
    <row r="16" spans="1:13" ht="15" customHeight="1">
      <c r="A16" s="232"/>
      <c r="B16" s="250"/>
      <c r="C16" s="223"/>
      <c r="D16" s="223"/>
      <c r="E16" s="223"/>
      <c r="F16" s="223"/>
      <c r="G16" s="255"/>
      <c r="H16" s="237">
        <f>+G15</f>
        <v>65000</v>
      </c>
      <c r="I16" s="242">
        <f>IF(H16&lt;&gt;0,0,"NIL")</f>
        <v>0</v>
      </c>
      <c r="J16" s="243"/>
      <c r="K16" s="223"/>
      <c r="L16" s="223"/>
    </row>
    <row r="17" spans="1:12" ht="12.75" customHeight="1">
      <c r="A17" s="232"/>
      <c r="B17" s="246"/>
      <c r="C17" s="259"/>
      <c r="D17" s="256"/>
      <c r="E17" s="223"/>
      <c r="F17" s="260"/>
      <c r="G17" s="255"/>
      <c r="H17" s="257"/>
      <c r="J17" s="239"/>
      <c r="K17" s="223"/>
      <c r="L17" s="223"/>
    </row>
    <row r="18" spans="1:12" ht="12.75" customHeight="1">
      <c r="A18" s="232"/>
      <c r="B18" s="246"/>
      <c r="C18" s="259"/>
      <c r="D18" s="256"/>
      <c r="E18" s="223"/>
      <c r="F18" s="260"/>
      <c r="G18" s="255"/>
      <c r="H18" s="257"/>
      <c r="I18" s="261"/>
      <c r="J18" s="262"/>
      <c r="K18" s="223"/>
      <c r="L18" s="223"/>
    </row>
    <row r="19" spans="1:12" ht="15" customHeight="1">
      <c r="A19" s="232"/>
      <c r="B19" s="233" t="s">
        <v>295</v>
      </c>
      <c r="C19" s="223"/>
      <c r="D19" s="223"/>
      <c r="E19" s="246"/>
      <c r="F19" s="246"/>
      <c r="G19" s="263"/>
      <c r="H19" s="264">
        <f>SUM(H5:H17)</f>
        <v>1215000</v>
      </c>
      <c r="I19" s="242">
        <f>IF(H19&lt;&gt;0,0,"NIL")</f>
        <v>0</v>
      </c>
      <c r="J19" s="243"/>
      <c r="K19" s="223"/>
      <c r="L19" s="223"/>
    </row>
    <row r="20" spans="1:12" ht="15" customHeight="1">
      <c r="A20" s="232"/>
      <c r="B20" s="265" t="s">
        <v>296</v>
      </c>
      <c r="C20" s="223"/>
      <c r="D20" s="223"/>
      <c r="E20" s="223"/>
      <c r="F20" s="223"/>
      <c r="G20" s="223"/>
      <c r="H20" s="237"/>
      <c r="I20" s="238"/>
      <c r="J20" s="239"/>
      <c r="K20" s="223"/>
      <c r="L20" s="223"/>
    </row>
    <row r="21" spans="1:12" ht="15" customHeight="1">
      <c r="A21" s="232"/>
      <c r="B21" s="266"/>
      <c r="C21" s="267" t="s">
        <v>591</v>
      </c>
      <c r="D21" s="223"/>
      <c r="E21" s="223"/>
      <c r="F21" s="223"/>
      <c r="G21" s="247">
        <v>150000</v>
      </c>
      <c r="H21" s="237"/>
      <c r="I21" s="238"/>
      <c r="J21" s="239"/>
      <c r="K21" s="223"/>
      <c r="L21" s="223"/>
    </row>
    <row r="22" spans="1:12">
      <c r="A22" s="232"/>
      <c r="B22" s="223"/>
      <c r="C22" s="267" t="s">
        <v>297</v>
      </c>
      <c r="D22" s="223"/>
      <c r="E22" s="246"/>
      <c r="F22" s="246"/>
      <c r="G22" s="269">
        <f>IF(G13&gt;10000,10000,G13)</f>
        <v>10000</v>
      </c>
      <c r="H22" s="237"/>
      <c r="I22" s="238"/>
      <c r="J22" s="239"/>
      <c r="K22" s="223"/>
      <c r="L22" s="223"/>
    </row>
    <row r="23" spans="1:12">
      <c r="A23" s="232"/>
      <c r="B23" s="223"/>
      <c r="C23" s="267"/>
      <c r="D23" s="223"/>
      <c r="E23" s="246"/>
      <c r="F23" s="246"/>
      <c r="G23" s="247"/>
      <c r="H23" s="237">
        <f>SUM(G21:G23)</f>
        <v>160000</v>
      </c>
      <c r="I23" s="242">
        <f>IF(H23&lt;&gt;0,0,"NIL")</f>
        <v>0</v>
      </c>
      <c r="J23" s="243"/>
      <c r="K23" s="223"/>
      <c r="L23" s="223"/>
    </row>
    <row r="24" spans="1:12" ht="15.75" customHeight="1" thickBot="1">
      <c r="A24" s="232"/>
      <c r="B24" s="270" t="s">
        <v>298</v>
      </c>
      <c r="C24" s="223"/>
      <c r="D24" s="223"/>
      <c r="E24" s="271">
        <f>IF((H19-H23)&lt;0,0,(H19-H23))</f>
        <v>1055000</v>
      </c>
      <c r="F24" s="272" t="s">
        <v>299</v>
      </c>
      <c r="G24" s="273"/>
      <c r="H24" s="274">
        <f>ROUND((E24/10),0)*10</f>
        <v>1055000</v>
      </c>
      <c r="I24" s="275">
        <f>IF(H24&lt;&gt;0,0,"NIL")</f>
        <v>0</v>
      </c>
      <c r="J24" s="276"/>
      <c r="K24" s="223"/>
      <c r="L24" s="223"/>
    </row>
    <row r="25" spans="1:12" ht="15" customHeight="1" thickTop="1">
      <c r="A25" s="232"/>
      <c r="B25" s="268" t="s">
        <v>300</v>
      </c>
      <c r="C25" s="223"/>
      <c r="D25" s="223"/>
      <c r="E25" s="260" t="s">
        <v>301</v>
      </c>
      <c r="F25" s="277"/>
      <c r="G25" s="260" t="s">
        <v>302</v>
      </c>
      <c r="H25" s="278"/>
      <c r="J25" s="239"/>
      <c r="K25" s="223"/>
      <c r="L25" s="223"/>
    </row>
    <row r="26" spans="1:12" ht="15" customHeight="1">
      <c r="A26" s="232"/>
      <c r="B26" s="801">
        <v>22391</v>
      </c>
      <c r="C26" s="240" t="s">
        <v>303</v>
      </c>
      <c r="D26" s="223"/>
      <c r="E26" s="231">
        <f>E24-E27</f>
        <v>1055000</v>
      </c>
      <c r="F26" s="280">
        <f>IF(B26&lt;22008,"Sr Citizen",0)</f>
        <v>0</v>
      </c>
      <c r="G26" s="223">
        <f>IF(+F26="Sr Citizen",ROUND(IF(E26&gt;1000000,(((E26-1000000)*0.3)+110000),IF(E26&gt;500000,(((E26-500000)*0.2)+10000),IF(E26&gt;300000,((E26-300000)*0.05),0))),0),ROUND(IF(E26&gt;1000000,(((E26-1000000)*0.3)+112500),IF(E26&gt;500000,(((E26-500000)*0.2)+12500),IF(E26&gt;250000,((E26-250000)*0.05),0))),0))</f>
        <v>129000</v>
      </c>
      <c r="H26" s="278"/>
      <c r="J26" s="239"/>
      <c r="K26" s="223"/>
      <c r="L26" s="223"/>
    </row>
    <row r="27" spans="1:12" ht="15" hidden="1" customHeight="1">
      <c r="A27" s="232"/>
      <c r="C27" s="240" t="s">
        <v>304</v>
      </c>
      <c r="D27" s="223"/>
      <c r="E27" s="236"/>
      <c r="F27" s="281">
        <v>0.15</v>
      </c>
      <c r="G27" s="282"/>
      <c r="H27" s="257"/>
      <c r="J27" s="239"/>
      <c r="K27" s="223"/>
      <c r="L27" s="223"/>
    </row>
    <row r="28" spans="1:12" ht="15" hidden="1" customHeight="1">
      <c r="A28" s="232"/>
      <c r="D28" s="283"/>
      <c r="E28" s="284"/>
      <c r="F28" s="240"/>
      <c r="G28" s="285">
        <f>G26+G27</f>
        <v>129000</v>
      </c>
      <c r="H28" s="286"/>
      <c r="I28" s="242"/>
      <c r="J28" s="243"/>
      <c r="K28" s="223"/>
      <c r="L28" s="223"/>
    </row>
    <row r="29" spans="1:12" ht="15" customHeight="1">
      <c r="A29" s="232"/>
      <c r="C29" s="287" t="s">
        <v>522</v>
      </c>
      <c r="D29" s="279"/>
      <c r="E29" s="246"/>
      <c r="F29" s="223"/>
      <c r="G29" s="288">
        <f>IF(H24&gt;500000,0,IF(G28&gt;12500,12500,G28))</f>
        <v>0</v>
      </c>
      <c r="H29" s="289">
        <f>G28-G29</f>
        <v>129000</v>
      </c>
      <c r="I29" s="242">
        <f>IF(H29&lt;&gt;0,0,"NIL")</f>
        <v>0</v>
      </c>
      <c r="J29" s="243"/>
      <c r="K29" s="223"/>
      <c r="L29" s="223"/>
    </row>
    <row r="30" spans="1:12" ht="15" customHeight="1">
      <c r="A30" s="232"/>
      <c r="B30" s="290" t="s">
        <v>823</v>
      </c>
      <c r="C30" s="287"/>
      <c r="D30" s="279"/>
      <c r="E30" s="246"/>
      <c r="F30" s="223"/>
      <c r="G30" s="258"/>
      <c r="H30" s="291">
        <f>IF(H24&gt;10000000,H29*15%,IF(H24&gt;5000000,H29*10%,0))</f>
        <v>0</v>
      </c>
      <c r="I30" s="292"/>
      <c r="J30" s="293"/>
      <c r="K30" s="223"/>
      <c r="L30" s="223"/>
    </row>
    <row r="31" spans="1:12" ht="15" customHeight="1">
      <c r="A31" s="232"/>
      <c r="C31" s="287"/>
      <c r="D31" s="279"/>
      <c r="E31" s="246"/>
      <c r="F31" s="223"/>
      <c r="G31" s="258"/>
      <c r="H31" s="289">
        <f>H29+H30</f>
        <v>129000</v>
      </c>
      <c r="I31" s="242"/>
      <c r="J31" s="243"/>
      <c r="K31" s="223"/>
      <c r="L31" s="223"/>
    </row>
    <row r="32" spans="1:12" ht="15" customHeight="1">
      <c r="A32" s="232"/>
      <c r="B32" s="240" t="s">
        <v>305</v>
      </c>
      <c r="C32" s="223"/>
      <c r="D32" s="279"/>
      <c r="E32" s="246"/>
      <c r="F32" s="223"/>
      <c r="G32" s="246"/>
      <c r="H32" s="291">
        <f>ROUND((H31)*0.04,0)</f>
        <v>5160</v>
      </c>
      <c r="I32" s="292">
        <f>IF(H32&lt;&gt;0,0,"NIL")</f>
        <v>0</v>
      </c>
      <c r="J32" s="243"/>
      <c r="K32" s="223"/>
      <c r="L32" s="223"/>
    </row>
    <row r="33" spans="1:13" ht="15" customHeight="1">
      <c r="B33" s="268" t="s">
        <v>306</v>
      </c>
      <c r="C33" s="223"/>
      <c r="D33" s="279"/>
      <c r="E33" s="792"/>
      <c r="F33" s="223"/>
      <c r="G33" s="246"/>
      <c r="H33" s="289">
        <f>SUM(H31:H32)</f>
        <v>134160</v>
      </c>
      <c r="I33" s="242"/>
      <c r="J33" s="243"/>
      <c r="K33" s="235"/>
      <c r="L33" s="223"/>
    </row>
    <row r="34" spans="1:13" ht="15" hidden="1" customHeight="1">
      <c r="A34" s="232"/>
      <c r="B34" s="240" t="s">
        <v>307</v>
      </c>
      <c r="C34" s="246"/>
      <c r="D34" s="246"/>
      <c r="E34" s="246"/>
      <c r="F34" s="246"/>
      <c r="G34" s="246"/>
      <c r="H34" s="294"/>
      <c r="I34" s="292"/>
      <c r="J34" s="293"/>
      <c r="K34" s="235"/>
      <c r="L34" s="223"/>
    </row>
    <row r="35" spans="1:13" ht="15" hidden="1" customHeight="1">
      <c r="A35" s="232"/>
      <c r="B35" s="268"/>
      <c r="C35" s="246"/>
      <c r="D35" s="246"/>
      <c r="E35" s="246"/>
      <c r="F35" s="246"/>
      <c r="G35" s="246"/>
      <c r="H35" s="295">
        <f>H33-H34</f>
        <v>134160</v>
      </c>
      <c r="I35" s="242"/>
      <c r="J35" s="243"/>
      <c r="K35" s="223"/>
      <c r="L35" s="223"/>
    </row>
    <row r="36" spans="1:13" ht="15" customHeight="1">
      <c r="A36" s="232"/>
      <c r="B36" s="223" t="s">
        <v>308</v>
      </c>
      <c r="C36" s="246"/>
      <c r="D36" s="246"/>
      <c r="E36" s="246"/>
      <c r="F36" s="246"/>
      <c r="G36" s="246"/>
      <c r="H36" s="296">
        <v>0</v>
      </c>
      <c r="I36" s="292" t="str">
        <f>IF(H36&lt;&gt;0,0,"NIL")</f>
        <v>NIL</v>
      </c>
      <c r="J36" s="293"/>
      <c r="K36" s="223"/>
      <c r="L36" s="223"/>
    </row>
    <row r="37" spans="1:13" ht="15" customHeight="1">
      <c r="A37" s="232"/>
      <c r="B37" s="268" t="s">
        <v>309</v>
      </c>
      <c r="C37" s="246"/>
      <c r="D37" s="246"/>
      <c r="E37" s="246"/>
      <c r="F37" s="246"/>
      <c r="G37" s="246"/>
      <c r="H37" s="297">
        <f>H35+H36</f>
        <v>134160</v>
      </c>
      <c r="I37" s="242">
        <f>IF(H37&lt;&gt;0,0,"NIL")</f>
        <v>0</v>
      </c>
      <c r="J37" s="243"/>
      <c r="K37" s="223"/>
      <c r="L37" s="223"/>
    </row>
    <row r="38" spans="1:13" ht="15" customHeight="1">
      <c r="A38" s="232"/>
      <c r="B38" s="233" t="s">
        <v>310</v>
      </c>
      <c r="C38" s="246"/>
      <c r="D38" s="246"/>
      <c r="E38" s="246"/>
      <c r="F38" s="246"/>
      <c r="G38" s="246"/>
      <c r="H38" s="297"/>
      <c r="I38" s="242"/>
      <c r="J38" s="239"/>
      <c r="K38" s="223"/>
      <c r="L38" s="223"/>
      <c r="M38" s="223"/>
    </row>
    <row r="39" spans="1:13" ht="15" hidden="1" customHeight="1">
      <c r="A39" s="232"/>
      <c r="B39" s="223"/>
      <c r="C39" s="822" t="s">
        <v>311</v>
      </c>
      <c r="D39" s="822"/>
      <c r="E39" s="822"/>
      <c r="F39" s="822"/>
      <c r="G39" s="269"/>
      <c r="H39" s="237"/>
      <c r="I39" s="238"/>
      <c r="J39" s="243"/>
      <c r="K39" s="223"/>
      <c r="L39" s="223"/>
      <c r="M39" s="223"/>
    </row>
    <row r="40" spans="1:13" ht="15" customHeight="1">
      <c r="A40" s="232"/>
      <c r="B40" s="298">
        <f>SUM(G40:G41)</f>
        <v>122000</v>
      </c>
      <c r="C40" s="822" t="s">
        <v>314</v>
      </c>
      <c r="D40" s="822"/>
      <c r="E40" s="822"/>
      <c r="F40" s="822"/>
      <c r="G40" s="236">
        <v>117000</v>
      </c>
      <c r="H40" s="237"/>
      <c r="I40" s="238"/>
      <c r="J40" s="243"/>
      <c r="K40" s="223"/>
      <c r="L40" s="223"/>
      <c r="M40" s="223"/>
    </row>
    <row r="41" spans="1:13" ht="15" customHeight="1">
      <c r="A41" s="232"/>
      <c r="B41" s="298"/>
      <c r="C41" s="822" t="s">
        <v>821</v>
      </c>
      <c r="D41" s="822"/>
      <c r="E41" s="822"/>
      <c r="F41" s="822"/>
      <c r="G41" s="236">
        <f>G14/10</f>
        <v>5000</v>
      </c>
      <c r="H41" s="237"/>
      <c r="I41" s="238"/>
      <c r="J41" s="243"/>
      <c r="K41" s="223"/>
      <c r="L41" s="223"/>
      <c r="M41" s="223"/>
    </row>
    <row r="42" spans="1:13" ht="15" customHeight="1" thickBot="1">
      <c r="A42" s="299"/>
      <c r="B42" s="300"/>
      <c r="C42" s="823" t="s">
        <v>312</v>
      </c>
      <c r="D42" s="823"/>
      <c r="E42" s="823"/>
      <c r="F42" s="823"/>
      <c r="G42" s="301">
        <f>IF(H37-SUM(G39:G41)&gt;0,(H37-SUM(G39:G41)),0)</f>
        <v>12160</v>
      </c>
      <c r="H42" s="302">
        <f>SUM(G39:G42)</f>
        <v>134160</v>
      </c>
      <c r="I42" s="303">
        <f>IF(H42&lt;&gt;0,0,"NIL")</f>
        <v>0</v>
      </c>
      <c r="J42" s="304"/>
      <c r="K42" s="223"/>
      <c r="L42" s="223"/>
    </row>
    <row r="43" spans="1:13" ht="15" customHeight="1" thickBot="1">
      <c r="A43" s="305"/>
      <c r="B43" s="306" t="str">
        <f>IF(H43=0,"TAX  PAYABLE / REFUND ",IF(H43&lt;0,"REFUND","TAX  PAYABLE"))</f>
        <v xml:space="preserve">TAX  PAYABLE / REFUND </v>
      </c>
      <c r="C43" s="307"/>
      <c r="D43" s="307"/>
      <c r="E43" s="308"/>
      <c r="F43" s="309" t="s">
        <v>313</v>
      </c>
      <c r="G43" s="308"/>
      <c r="H43" s="310">
        <f>ROUND((H37-H42)/10,0)*10</f>
        <v>0</v>
      </c>
      <c r="I43" s="311" t="str">
        <f>IF(H43&lt;&gt;0,0,"NIL")</f>
        <v>NIL</v>
      </c>
      <c r="J43" s="312"/>
      <c r="K43" s="223"/>
      <c r="L43" s="223"/>
    </row>
    <row r="44" spans="1:13" ht="15" customHeight="1">
      <c r="K44" s="795" t="s">
        <v>836</v>
      </c>
    </row>
    <row r="45" spans="1:13" ht="20.100000000000001" customHeight="1">
      <c r="C45" s="3" t="s">
        <v>825</v>
      </c>
      <c r="D45" s="3" t="s">
        <v>826</v>
      </c>
      <c r="E45" s="795" t="s">
        <v>832</v>
      </c>
      <c r="F45" s="224" t="s">
        <v>824</v>
      </c>
      <c r="G45" s="795" t="s">
        <v>831</v>
      </c>
      <c r="K45" s="795" t="s">
        <v>493</v>
      </c>
    </row>
    <row r="46" spans="1:13" ht="20.100000000000001" customHeight="1">
      <c r="B46" s="793"/>
      <c r="C46" s="794" t="s">
        <v>827</v>
      </c>
      <c r="D46" s="796">
        <v>43631</v>
      </c>
      <c r="E46" s="800">
        <v>0.15</v>
      </c>
      <c r="F46" s="797">
        <f>IF($G$42&gt;10000,$G$42*E46,0)</f>
        <v>1824</v>
      </c>
      <c r="G46" s="797">
        <f>ROUNDDOWN(+F46,-2)</f>
        <v>1800</v>
      </c>
      <c r="K46" s="224">
        <f>G46*3%</f>
        <v>54</v>
      </c>
      <c r="L46" s="795" t="s">
        <v>837</v>
      </c>
    </row>
    <row r="47" spans="1:13" ht="20.100000000000001" customHeight="1">
      <c r="B47" s="793"/>
      <c r="C47" s="794" t="s">
        <v>828</v>
      </c>
      <c r="D47" s="796">
        <v>43723</v>
      </c>
      <c r="E47" s="800">
        <v>0.45</v>
      </c>
      <c r="F47" s="797">
        <f t="shared" ref="F47:F49" si="0">IF($G$42&gt;10000,$G$42*E47,0)</f>
        <v>5472</v>
      </c>
      <c r="G47" s="797">
        <f t="shared" ref="G47:G49" si="1">ROUNDDOWN(+F47,-2)</f>
        <v>5400</v>
      </c>
      <c r="K47" s="224">
        <f>G47*3%</f>
        <v>162</v>
      </c>
      <c r="L47" s="795" t="s">
        <v>837</v>
      </c>
    </row>
    <row r="48" spans="1:13" ht="20.100000000000001" customHeight="1">
      <c r="B48" s="793"/>
      <c r="C48" s="794" t="s">
        <v>829</v>
      </c>
      <c r="D48" s="796">
        <v>43814</v>
      </c>
      <c r="E48" s="800">
        <v>0.75</v>
      </c>
      <c r="F48" s="797">
        <f t="shared" si="0"/>
        <v>9120</v>
      </c>
      <c r="G48" s="797">
        <f t="shared" si="1"/>
        <v>9100</v>
      </c>
      <c r="K48" s="224">
        <f>G48*3%</f>
        <v>273</v>
      </c>
      <c r="L48" s="795" t="s">
        <v>837</v>
      </c>
    </row>
    <row r="49" spans="2:12" ht="20.100000000000001" customHeight="1">
      <c r="B49" s="793"/>
      <c r="C49" s="794" t="s">
        <v>830</v>
      </c>
      <c r="D49" s="796">
        <v>43905</v>
      </c>
      <c r="E49" s="800">
        <v>1</v>
      </c>
      <c r="F49" s="797">
        <f t="shared" si="0"/>
        <v>12160</v>
      </c>
      <c r="G49" s="797">
        <f t="shared" si="1"/>
        <v>12100</v>
      </c>
      <c r="K49" s="224">
        <f>G49*1%*0</f>
        <v>0</v>
      </c>
      <c r="L49" s="795" t="s">
        <v>838</v>
      </c>
    </row>
    <row r="50" spans="2:12" ht="20.100000000000001" customHeight="1" thickBot="1">
      <c r="B50" s="799" t="s">
        <v>834</v>
      </c>
      <c r="K50" s="802">
        <f>SUM(K46:K49)</f>
        <v>489</v>
      </c>
    </row>
    <row r="51" spans="2:12" ht="20.100000000000001" customHeight="1" thickTop="1">
      <c r="B51" s="798" t="s">
        <v>833</v>
      </c>
    </row>
    <row r="52" spans="2:12" ht="20.100000000000001" customHeight="1">
      <c r="B52" s="487" t="s">
        <v>839</v>
      </c>
    </row>
    <row r="53" spans="2:12" ht="20.100000000000001" customHeight="1"/>
    <row r="54" spans="2:12" ht="20.100000000000001" customHeight="1"/>
    <row r="55" spans="2:12" ht="20.100000000000001" customHeight="1"/>
  </sheetData>
  <mergeCells count="7">
    <mergeCell ref="C42:F42"/>
    <mergeCell ref="C41:F41"/>
    <mergeCell ref="A1:J1"/>
    <mergeCell ref="A2:J2"/>
    <mergeCell ref="E8:F8"/>
    <mergeCell ref="C39:F39"/>
    <mergeCell ref="C40:F40"/>
  </mergeCells>
  <conditionalFormatting sqref="F27">
    <cfRule type="expression" dxfId="0" priority="1" stopIfTrue="1">
      <formula>"""$E$55=0"""</formula>
    </cfRule>
  </conditionalFormatting>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17"/>
  <sheetViews>
    <sheetView workbookViewId="0">
      <selection activeCell="B11" sqref="B11:H11"/>
    </sheetView>
  </sheetViews>
  <sheetFormatPr defaultRowHeight="21.95" customHeight="1"/>
  <cols>
    <col min="1" max="1" width="7.85546875" style="324" customWidth="1"/>
    <col min="2" max="2" width="33" style="326" customWidth="1"/>
    <col min="3" max="3" width="20.28515625" style="324" customWidth="1"/>
    <col min="4" max="4" width="20.85546875" style="324" customWidth="1"/>
    <col min="5" max="5" width="21" style="324" customWidth="1"/>
    <col min="6" max="6" width="22" style="324" customWidth="1"/>
    <col min="7" max="7" width="21.140625" style="324" customWidth="1"/>
    <col min="8" max="8" width="20.7109375" style="324" customWidth="1"/>
    <col min="9" max="9" width="12.140625" style="324" customWidth="1"/>
    <col min="10" max="16384" width="9.140625" style="324"/>
  </cols>
  <sheetData>
    <row r="1" spans="2:8" ht="33" customHeight="1">
      <c r="B1" s="325"/>
      <c r="C1" s="1051" t="s">
        <v>410</v>
      </c>
      <c r="D1" s="1051"/>
      <c r="E1" s="1051"/>
      <c r="F1" s="341" t="s">
        <v>411</v>
      </c>
      <c r="G1" s="342" t="s">
        <v>412</v>
      </c>
      <c r="H1" s="343" t="s">
        <v>413</v>
      </c>
    </row>
    <row r="2" spans="2:8" ht="21.95" customHeight="1">
      <c r="B2" s="344" t="s">
        <v>380</v>
      </c>
      <c r="C2" s="345" t="s">
        <v>38</v>
      </c>
      <c r="D2" s="345" t="s">
        <v>38</v>
      </c>
      <c r="E2" s="346" t="s">
        <v>38</v>
      </c>
      <c r="F2" s="347" t="s">
        <v>38</v>
      </c>
      <c r="G2" s="348" t="s">
        <v>38</v>
      </c>
      <c r="H2" s="349" t="s">
        <v>38</v>
      </c>
    </row>
    <row r="3" spans="2:8" ht="21.95" customHeight="1">
      <c r="B3" s="344" t="s">
        <v>58</v>
      </c>
      <c r="C3" s="350" t="s">
        <v>35</v>
      </c>
      <c r="D3" s="350" t="s">
        <v>35</v>
      </c>
      <c r="E3" s="351" t="s">
        <v>35</v>
      </c>
      <c r="F3" s="352" t="s">
        <v>414</v>
      </c>
      <c r="G3" s="353" t="s">
        <v>381</v>
      </c>
      <c r="H3" s="354" t="s">
        <v>415</v>
      </c>
    </row>
    <row r="4" spans="2:8" ht="21.95" customHeight="1">
      <c r="B4" s="344" t="s">
        <v>59</v>
      </c>
      <c r="C4" s="350" t="s">
        <v>62</v>
      </c>
      <c r="D4" s="350" t="s">
        <v>62</v>
      </c>
      <c r="E4" s="351" t="s">
        <v>62</v>
      </c>
      <c r="F4" s="352" t="s">
        <v>62</v>
      </c>
      <c r="G4" s="353" t="s">
        <v>64</v>
      </c>
      <c r="H4" s="355" t="s">
        <v>63</v>
      </c>
    </row>
    <row r="5" spans="2:8" ht="21.95" customHeight="1">
      <c r="B5" s="344" t="s">
        <v>385</v>
      </c>
      <c r="C5" s="350">
        <v>45000</v>
      </c>
      <c r="D5" s="350">
        <v>500000</v>
      </c>
      <c r="E5" s="351">
        <v>76300</v>
      </c>
      <c r="F5" s="352">
        <v>613000</v>
      </c>
      <c r="G5" s="353">
        <v>80000</v>
      </c>
      <c r="H5" s="354">
        <v>890000</v>
      </c>
    </row>
    <row r="6" spans="2:8" ht="21.95" customHeight="1">
      <c r="B6" s="344" t="s">
        <v>60</v>
      </c>
      <c r="C6" s="356">
        <v>0.01</v>
      </c>
      <c r="D6" s="356">
        <v>0.01</v>
      </c>
      <c r="E6" s="357">
        <v>0.01</v>
      </c>
      <c r="F6" s="358"/>
      <c r="G6" s="359"/>
      <c r="H6" s="360"/>
    </row>
    <row r="7" spans="2:8" ht="21.95" customHeight="1">
      <c r="B7" s="344" t="s">
        <v>61</v>
      </c>
      <c r="C7" s="361">
        <f>C6*C5</f>
        <v>450</v>
      </c>
      <c r="D7" s="361">
        <f t="shared" ref="D7:E7" si="0">D6*D5</f>
        <v>5000</v>
      </c>
      <c r="E7" s="362">
        <f t="shared" si="0"/>
        <v>763</v>
      </c>
      <c r="F7" s="363"/>
      <c r="G7" s="364"/>
      <c r="H7" s="365"/>
    </row>
    <row r="8" spans="2:8" ht="21.95" customHeight="1">
      <c r="B8" s="344"/>
      <c r="C8" s="361"/>
      <c r="D8" s="361"/>
      <c r="E8" s="362"/>
      <c r="F8" s="363" t="s">
        <v>416</v>
      </c>
      <c r="G8" s="364" t="s">
        <v>417</v>
      </c>
      <c r="H8" s="365" t="s">
        <v>418</v>
      </c>
    </row>
    <row r="9" spans="2:8" ht="21.95" customHeight="1">
      <c r="B9" s="366" t="s">
        <v>36</v>
      </c>
      <c r="C9" s="367">
        <v>43475</v>
      </c>
      <c r="D9" s="367">
        <v>43493</v>
      </c>
      <c r="E9" s="368">
        <v>43529</v>
      </c>
      <c r="F9" s="369">
        <v>43511</v>
      </c>
      <c r="G9" s="370">
        <v>43530</v>
      </c>
      <c r="H9" s="371">
        <v>43542</v>
      </c>
    </row>
    <row r="10" spans="2:8" ht="21.95" customHeight="1">
      <c r="B10" s="372" t="s">
        <v>135</v>
      </c>
      <c r="C10" s="373"/>
      <c r="D10" s="373"/>
      <c r="E10" s="374"/>
      <c r="F10" s="375" t="s">
        <v>141</v>
      </c>
      <c r="G10" s="376" t="s">
        <v>93</v>
      </c>
      <c r="H10" s="377" t="s">
        <v>139</v>
      </c>
    </row>
    <row r="11" spans="2:8" ht="21.95" customHeight="1">
      <c r="B11" s="1052" t="s">
        <v>419</v>
      </c>
      <c r="C11" s="1052"/>
      <c r="D11" s="1052"/>
      <c r="E11" s="1052"/>
      <c r="F11" s="1052"/>
      <c r="G11" s="1052"/>
      <c r="H11" s="1052"/>
    </row>
    <row r="12" spans="2:8" ht="21.95" customHeight="1">
      <c r="B12" s="378" t="s">
        <v>389</v>
      </c>
      <c r="C12" s="1053" t="s">
        <v>420</v>
      </c>
      <c r="D12" s="1053"/>
      <c r="E12" s="362" t="s">
        <v>420</v>
      </c>
      <c r="F12" s="379" t="s">
        <v>420</v>
      </c>
      <c r="G12" s="379" t="s">
        <v>420</v>
      </c>
      <c r="H12" s="379" t="s">
        <v>420</v>
      </c>
    </row>
    <row r="13" spans="2:8" ht="21.95" customHeight="1">
      <c r="B13" s="378" t="s">
        <v>391</v>
      </c>
      <c r="C13" s="1053" t="s">
        <v>421</v>
      </c>
      <c r="D13" s="1053" t="s">
        <v>421</v>
      </c>
      <c r="E13" s="380" t="s">
        <v>421</v>
      </c>
      <c r="F13" s="381"/>
      <c r="G13" s="381"/>
      <c r="H13" s="381"/>
    </row>
    <row r="14" spans="2:8" ht="21.95" customHeight="1">
      <c r="B14" s="378" t="s">
        <v>392</v>
      </c>
      <c r="C14" s="1054">
        <v>43501</v>
      </c>
      <c r="D14" s="1054"/>
      <c r="E14" s="368">
        <v>43561</v>
      </c>
      <c r="F14" s="330"/>
      <c r="G14" s="330"/>
      <c r="H14" s="330"/>
    </row>
    <row r="15" spans="2:8" ht="21.95" customHeight="1">
      <c r="B15" s="378"/>
      <c r="C15" s="378"/>
      <c r="D15" s="378"/>
      <c r="E15" s="378"/>
      <c r="F15" s="330"/>
      <c r="G15" s="330"/>
      <c r="H15" s="330"/>
    </row>
    <row r="16" spans="2:8" ht="21.95" customHeight="1">
      <c r="B16" s="337" t="s">
        <v>394</v>
      </c>
      <c r="C16" s="1050" t="s">
        <v>395</v>
      </c>
      <c r="D16" s="1050"/>
      <c r="E16" s="1050"/>
      <c r="F16" s="1050"/>
      <c r="G16" s="1050"/>
      <c r="H16" s="1050"/>
    </row>
    <row r="17" spans="2:2" ht="21.95" customHeight="1">
      <c r="B17" s="329"/>
    </row>
  </sheetData>
  <mergeCells count="6">
    <mergeCell ref="C16:H16"/>
    <mergeCell ref="C1:E1"/>
    <mergeCell ref="B11:H11"/>
    <mergeCell ref="C12:D12"/>
    <mergeCell ref="C13:D13"/>
    <mergeCell ref="C14:D14"/>
  </mergeCells>
  <pageMargins left="0" right="0" top="0" bottom="0" header="0" footer="0"/>
  <pageSetup paperSize="9" scale="85"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140" zoomScaleNormal="140" zoomScaleSheetLayoutView="150" workbookViewId="0">
      <selection activeCell="A2" sqref="A2:E2"/>
    </sheetView>
  </sheetViews>
  <sheetFormatPr defaultRowHeight="20.100000000000001" customHeight="1"/>
  <cols>
    <col min="1" max="2" width="18.7109375" style="127" customWidth="1"/>
    <col min="3" max="5" width="20.7109375" style="127" customWidth="1"/>
    <col min="6" max="6" width="9.140625" style="127"/>
    <col min="7" max="7" width="13.28515625" style="127" customWidth="1"/>
    <col min="8" max="8" width="9.140625" style="127"/>
    <col min="9" max="9" width="9.28515625" style="127" customWidth="1"/>
    <col min="10" max="16384" width="9.140625" style="127"/>
  </cols>
  <sheetData>
    <row r="1" spans="1:7" ht="20.100000000000001" customHeight="1">
      <c r="A1" s="835" t="s">
        <v>95</v>
      </c>
      <c r="B1" s="835"/>
      <c r="C1" s="835"/>
      <c r="D1" s="835"/>
      <c r="E1" s="835"/>
    </row>
    <row r="2" spans="1:7" ht="30" customHeight="1">
      <c r="A2" s="836" t="s">
        <v>217</v>
      </c>
      <c r="B2" s="836"/>
      <c r="C2" s="836"/>
      <c r="D2" s="836"/>
      <c r="E2" s="836"/>
    </row>
    <row r="3" spans="1:7" ht="20.100000000000001" customHeight="1">
      <c r="A3" s="128" t="s">
        <v>18</v>
      </c>
      <c r="B3" s="79"/>
      <c r="C3" s="129" t="s">
        <v>127</v>
      </c>
      <c r="D3" s="130"/>
      <c r="E3" s="79"/>
    </row>
    <row r="4" spans="1:7" ht="20.100000000000001" customHeight="1">
      <c r="A4" s="131" t="s">
        <v>19</v>
      </c>
      <c r="B4" s="132"/>
      <c r="C4" s="133" t="s">
        <v>0</v>
      </c>
      <c r="D4" s="134"/>
      <c r="E4" s="132"/>
    </row>
    <row r="5" spans="1:7" ht="20.100000000000001" customHeight="1">
      <c r="A5" s="131" t="s">
        <v>72</v>
      </c>
      <c r="B5" s="132"/>
      <c r="C5" s="133" t="s">
        <v>14</v>
      </c>
      <c r="D5" s="134"/>
      <c r="E5" s="132"/>
    </row>
    <row r="6" spans="1:7" ht="20.100000000000001" customHeight="1">
      <c r="A6" s="131" t="s">
        <v>73</v>
      </c>
      <c r="B6" s="132"/>
      <c r="C6" s="133" t="s">
        <v>16</v>
      </c>
      <c r="D6" s="134"/>
      <c r="E6" s="132"/>
    </row>
    <row r="7" spans="1:7" ht="20.100000000000001" customHeight="1">
      <c r="A7" s="131" t="s">
        <v>74</v>
      </c>
      <c r="B7" s="132"/>
      <c r="C7" s="133" t="s">
        <v>17</v>
      </c>
      <c r="D7" s="134"/>
      <c r="E7" s="132"/>
    </row>
    <row r="8" spans="1:7" ht="20.100000000000001" customHeight="1">
      <c r="A8" s="131" t="s">
        <v>15</v>
      </c>
      <c r="B8" s="132"/>
      <c r="C8" s="133" t="s">
        <v>97</v>
      </c>
      <c r="D8" s="134"/>
      <c r="E8" s="132"/>
    </row>
    <row r="9" spans="1:7" ht="20.100000000000001" customHeight="1">
      <c r="A9" s="131" t="s">
        <v>75</v>
      </c>
      <c r="B9" s="132"/>
      <c r="C9" s="133" t="s">
        <v>129</v>
      </c>
      <c r="E9" s="132"/>
      <c r="G9" s="182"/>
    </row>
    <row r="10" spans="1:7" ht="20.100000000000001" customHeight="1">
      <c r="A10" s="131" t="s">
        <v>76</v>
      </c>
      <c r="B10" s="132"/>
      <c r="C10" s="133" t="s">
        <v>1</v>
      </c>
      <c r="D10" s="134"/>
      <c r="E10" s="132"/>
    </row>
    <row r="11" spans="1:7" ht="20.100000000000001" customHeight="1">
      <c r="A11" s="131" t="s">
        <v>2</v>
      </c>
      <c r="B11" s="132"/>
      <c r="C11" s="133">
        <v>9811116835</v>
      </c>
      <c r="D11" s="134"/>
      <c r="E11" s="132"/>
    </row>
    <row r="12" spans="1:7" ht="20.100000000000001" customHeight="1">
      <c r="A12" s="131" t="s">
        <v>71</v>
      </c>
      <c r="B12" s="132"/>
      <c r="C12" s="133" t="s">
        <v>104</v>
      </c>
      <c r="D12" s="134"/>
      <c r="E12" s="132"/>
    </row>
    <row r="13" spans="1:7" ht="20.100000000000001" customHeight="1">
      <c r="A13" s="131" t="s">
        <v>70</v>
      </c>
      <c r="B13" s="132"/>
      <c r="C13" s="133" t="s">
        <v>3</v>
      </c>
      <c r="D13" s="134"/>
      <c r="E13" s="132"/>
    </row>
    <row r="14" spans="1:7" ht="20.100000000000001" customHeight="1">
      <c r="A14" s="131" t="s">
        <v>4</v>
      </c>
      <c r="B14" s="132"/>
      <c r="C14" s="133" t="s">
        <v>5</v>
      </c>
      <c r="D14" s="134"/>
      <c r="E14" s="132"/>
    </row>
    <row r="15" spans="1:7" ht="20.100000000000001" customHeight="1">
      <c r="A15" s="131" t="s">
        <v>77</v>
      </c>
      <c r="B15" s="132"/>
      <c r="C15" s="133" t="s">
        <v>98</v>
      </c>
      <c r="D15" s="134"/>
      <c r="E15" s="132"/>
    </row>
    <row r="16" spans="1:7" ht="20.100000000000001" customHeight="1">
      <c r="A16" s="131" t="s">
        <v>78</v>
      </c>
      <c r="B16" s="132"/>
      <c r="C16" s="133" t="s">
        <v>116</v>
      </c>
      <c r="D16" s="134"/>
      <c r="E16" s="132"/>
    </row>
    <row r="17" spans="1:5" ht="20.100000000000001" customHeight="1">
      <c r="A17" s="131" t="s">
        <v>23</v>
      </c>
      <c r="B17" s="132"/>
      <c r="C17" s="133" t="s">
        <v>6</v>
      </c>
      <c r="D17" s="134"/>
      <c r="E17" s="132"/>
    </row>
    <row r="18" spans="1:5" ht="20.100000000000001" customHeight="1">
      <c r="A18" s="131" t="s">
        <v>79</v>
      </c>
      <c r="B18" s="132"/>
      <c r="C18" s="133" t="s">
        <v>119</v>
      </c>
      <c r="D18" s="134"/>
      <c r="E18" s="132"/>
    </row>
    <row r="19" spans="1:5" ht="20.100000000000001" customHeight="1">
      <c r="A19" s="131" t="s">
        <v>7</v>
      </c>
      <c r="B19" s="132"/>
      <c r="C19" s="133">
        <v>8447610144</v>
      </c>
      <c r="D19" s="134"/>
      <c r="E19" s="132"/>
    </row>
    <row r="20" spans="1:5" ht="20.100000000000001" customHeight="1">
      <c r="A20" s="131" t="s">
        <v>24</v>
      </c>
      <c r="B20" s="132"/>
      <c r="C20" s="133" t="s">
        <v>99</v>
      </c>
      <c r="D20" s="134"/>
      <c r="E20" s="132"/>
    </row>
    <row r="21" spans="1:5" ht="20.100000000000001" customHeight="1">
      <c r="A21" s="135" t="s">
        <v>80</v>
      </c>
      <c r="B21" s="136"/>
      <c r="C21" s="137" t="s">
        <v>115</v>
      </c>
      <c r="D21" s="138"/>
      <c r="E21" s="136"/>
    </row>
    <row r="22" spans="1:5" ht="20.100000000000001" customHeight="1">
      <c r="A22" s="139" t="s">
        <v>88</v>
      </c>
      <c r="B22" s="139"/>
    </row>
    <row r="23" spans="1:5" ht="20.100000000000001" customHeight="1">
      <c r="A23" s="128" t="s">
        <v>8</v>
      </c>
      <c r="B23" s="79"/>
      <c r="C23" s="71" t="str">
        <f>+C15</f>
        <v>Mohd Sajid</v>
      </c>
      <c r="D23" s="71" t="s">
        <v>100</v>
      </c>
      <c r="E23" s="71" t="s">
        <v>101</v>
      </c>
    </row>
    <row r="24" spans="1:5" ht="30" customHeight="1">
      <c r="A24" s="140" t="s">
        <v>9</v>
      </c>
      <c r="B24" s="141"/>
      <c r="C24" s="142" t="str">
        <f>+C18</f>
        <v>1125,  Street No. 39, Zafrabad, Delhi-110053</v>
      </c>
      <c r="D24" s="142" t="s">
        <v>105</v>
      </c>
      <c r="E24" s="142" t="s">
        <v>120</v>
      </c>
    </row>
    <row r="25" spans="1:5" ht="20.100000000000001" customHeight="1">
      <c r="A25" s="131" t="s">
        <v>10</v>
      </c>
      <c r="B25" s="132"/>
      <c r="C25" s="71" t="str">
        <f>+C16</f>
        <v>FSNPS1989K</v>
      </c>
      <c r="D25" s="71" t="s">
        <v>102</v>
      </c>
      <c r="E25" s="71" t="s">
        <v>103</v>
      </c>
    </row>
    <row r="26" spans="1:5" ht="20.100000000000001" customHeight="1">
      <c r="A26" s="143" t="s">
        <v>11</v>
      </c>
      <c r="B26" s="144"/>
      <c r="C26" s="71" t="s">
        <v>6</v>
      </c>
      <c r="D26" s="71" t="s">
        <v>12</v>
      </c>
      <c r="E26" s="71" t="s">
        <v>13</v>
      </c>
    </row>
    <row r="27" spans="1:5" ht="20.100000000000001" customHeight="1">
      <c r="A27" s="131" t="s">
        <v>27</v>
      </c>
      <c r="B27" s="132"/>
      <c r="C27" s="71" t="s">
        <v>5</v>
      </c>
      <c r="D27" s="71" t="s">
        <v>5</v>
      </c>
      <c r="E27" s="71" t="s">
        <v>5</v>
      </c>
    </row>
    <row r="28" spans="1:5" ht="22.5" customHeight="1">
      <c r="A28" s="145" t="s">
        <v>25</v>
      </c>
      <c r="B28" s="146"/>
      <c r="C28" s="147" t="s">
        <v>41</v>
      </c>
      <c r="D28" s="147" t="s">
        <v>41</v>
      </c>
      <c r="E28" s="147" t="s">
        <v>41</v>
      </c>
    </row>
    <row r="29" spans="1:5" ht="20.100000000000001" customHeight="1">
      <c r="A29" s="131" t="s">
        <v>28</v>
      </c>
      <c r="B29" s="132"/>
      <c r="C29" s="147">
        <v>32629</v>
      </c>
      <c r="D29" s="147">
        <v>28426</v>
      </c>
      <c r="E29" s="147">
        <v>31735</v>
      </c>
    </row>
    <row r="30" spans="1:5" ht="20.100000000000001" customHeight="1">
      <c r="A30" s="148" t="s">
        <v>86</v>
      </c>
      <c r="B30" s="144"/>
      <c r="C30" s="71"/>
      <c r="D30" s="71"/>
      <c r="E30" s="71"/>
    </row>
    <row r="31" spans="1:5" ht="21.75" customHeight="1">
      <c r="A31" s="131" t="s">
        <v>21</v>
      </c>
      <c r="B31" s="132"/>
      <c r="C31" s="149">
        <v>1452000</v>
      </c>
      <c r="D31" s="149">
        <v>1123000</v>
      </c>
      <c r="E31" s="149">
        <v>760000</v>
      </c>
    </row>
    <row r="32" spans="1:5" ht="30" customHeight="1">
      <c r="A32" s="837" t="s">
        <v>30</v>
      </c>
      <c r="B32" s="838"/>
      <c r="C32" s="149">
        <v>-210000</v>
      </c>
      <c r="D32" s="149">
        <v>-115000</v>
      </c>
      <c r="E32" s="71">
        <v>150000</v>
      </c>
    </row>
    <row r="33" spans="1:5" ht="20.100000000000001" customHeight="1">
      <c r="A33" s="839" t="s">
        <v>26</v>
      </c>
      <c r="B33" s="840"/>
      <c r="C33" s="149">
        <v>58000</v>
      </c>
      <c r="D33" s="149">
        <v>48000</v>
      </c>
      <c r="E33" s="149">
        <v>-40000</v>
      </c>
    </row>
    <row r="34" spans="1:5" ht="19.5" customHeight="1">
      <c r="A34" s="837" t="s">
        <v>22</v>
      </c>
      <c r="B34" s="838"/>
      <c r="C34" s="149">
        <v>160000</v>
      </c>
      <c r="D34" s="149">
        <v>180000</v>
      </c>
      <c r="E34" s="149">
        <v>120000</v>
      </c>
    </row>
    <row r="35" spans="1:5" ht="20.100000000000001" customHeight="1">
      <c r="A35" s="841" t="s">
        <v>31</v>
      </c>
      <c r="B35" s="842"/>
      <c r="C35" s="149">
        <v>50000</v>
      </c>
      <c r="D35" s="149">
        <v>45000</v>
      </c>
      <c r="E35" s="149">
        <v>40000</v>
      </c>
    </row>
    <row r="36" spans="1:5" ht="20.100000000000001" customHeight="1">
      <c r="A36" s="843" t="s">
        <v>90</v>
      </c>
      <c r="B36" s="843"/>
      <c r="C36" s="843"/>
      <c r="D36" s="843"/>
      <c r="E36" s="843"/>
    </row>
    <row r="37" spans="1:5" ht="20.100000000000001" customHeight="1">
      <c r="A37" s="844" t="s">
        <v>130</v>
      </c>
      <c r="B37" s="845"/>
      <c r="C37" s="150" t="s">
        <v>133</v>
      </c>
      <c r="D37" s="151" t="s">
        <v>29</v>
      </c>
      <c r="E37" s="79"/>
    </row>
    <row r="38" spans="1:5" ht="20.100000000000001" customHeight="1">
      <c r="A38" s="846" t="s">
        <v>131</v>
      </c>
      <c r="B38" s="847"/>
      <c r="C38" s="152" t="s">
        <v>57</v>
      </c>
      <c r="D38" s="153" t="s">
        <v>29</v>
      </c>
      <c r="E38" s="132"/>
    </row>
    <row r="39" spans="1:5" ht="20.100000000000001" customHeight="1">
      <c r="A39" s="848" t="s">
        <v>145</v>
      </c>
      <c r="B39" s="849"/>
      <c r="C39" s="154" t="s">
        <v>146</v>
      </c>
      <c r="D39" s="155" t="s">
        <v>29</v>
      </c>
      <c r="E39" s="136"/>
    </row>
    <row r="40" spans="1:5" ht="20.100000000000001" customHeight="1">
      <c r="E40" s="183" t="s">
        <v>91</v>
      </c>
    </row>
    <row r="41" spans="1:5" ht="20.100000000000001" customHeight="1">
      <c r="A41" s="139" t="s">
        <v>89</v>
      </c>
      <c r="B41" s="139"/>
    </row>
    <row r="42" spans="1:5" ht="20.100000000000001" customHeight="1">
      <c r="A42" s="143" t="s">
        <v>32</v>
      </c>
      <c r="B42" s="144"/>
      <c r="C42" s="71" t="s">
        <v>112</v>
      </c>
      <c r="D42" s="71" t="s">
        <v>108</v>
      </c>
      <c r="E42" s="71" t="str">
        <f>+C23</f>
        <v>Mohd Sajid</v>
      </c>
    </row>
    <row r="43" spans="1:5" ht="30" customHeight="1">
      <c r="A43" s="143" t="s">
        <v>81</v>
      </c>
      <c r="B43" s="144"/>
      <c r="C43" s="142" t="s">
        <v>122</v>
      </c>
      <c r="D43" s="142" t="s">
        <v>121</v>
      </c>
      <c r="E43" s="142" t="str">
        <f>+C24</f>
        <v>1125,  Street No. 39, Zafrabad, Delhi-110053</v>
      </c>
    </row>
    <row r="44" spans="1:5" ht="20.100000000000001" customHeight="1">
      <c r="A44" s="143" t="s">
        <v>82</v>
      </c>
      <c r="B44" s="144"/>
      <c r="C44" s="71" t="s">
        <v>147</v>
      </c>
      <c r="D44" s="158" t="s">
        <v>118</v>
      </c>
      <c r="E44" s="71" t="str">
        <f>+C25</f>
        <v>FSNPS1989K</v>
      </c>
    </row>
    <row r="45" spans="1:5" ht="20.100000000000001" customHeight="1">
      <c r="A45" s="143" t="s">
        <v>34</v>
      </c>
      <c r="B45" s="144"/>
      <c r="C45" s="71" t="s">
        <v>35</v>
      </c>
      <c r="D45" s="71" t="s">
        <v>109</v>
      </c>
      <c r="E45" s="71" t="s">
        <v>110</v>
      </c>
    </row>
    <row r="46" spans="1:5" ht="20.100000000000001" customHeight="1">
      <c r="A46" s="143" t="s">
        <v>85</v>
      </c>
      <c r="B46" s="144"/>
      <c r="C46" s="71" t="s">
        <v>62</v>
      </c>
      <c r="D46" s="71" t="s">
        <v>63</v>
      </c>
      <c r="E46" s="71" t="s">
        <v>64</v>
      </c>
    </row>
    <row r="47" spans="1:5" ht="20.100000000000001" customHeight="1">
      <c r="A47" s="143" t="s">
        <v>33</v>
      </c>
      <c r="B47" s="144"/>
      <c r="C47" s="71" t="s">
        <v>111</v>
      </c>
      <c r="D47" s="71" t="s">
        <v>38</v>
      </c>
      <c r="E47" s="71" t="s">
        <v>38</v>
      </c>
    </row>
    <row r="48" spans="1:5" ht="26.25" customHeight="1">
      <c r="A48" s="148" t="s">
        <v>86</v>
      </c>
      <c r="B48" s="144"/>
      <c r="C48" s="71"/>
      <c r="E48" s="71"/>
    </row>
    <row r="49" spans="1:5" ht="20.100000000000001" customHeight="1">
      <c r="A49" s="143" t="s">
        <v>66</v>
      </c>
      <c r="B49" s="144"/>
      <c r="C49" s="149">
        <v>150000</v>
      </c>
      <c r="D49" s="149">
        <v>80000</v>
      </c>
      <c r="E49" s="149">
        <v>25000</v>
      </c>
    </row>
    <row r="50" spans="1:5" ht="20.100000000000001" customHeight="1">
      <c r="A50" s="143" t="s">
        <v>39</v>
      </c>
      <c r="B50" s="144"/>
      <c r="C50" s="147">
        <v>42760</v>
      </c>
      <c r="D50" s="147">
        <v>42787</v>
      </c>
      <c r="E50" s="147">
        <v>42797</v>
      </c>
    </row>
    <row r="51" spans="1:5" ht="20.100000000000001" customHeight="1">
      <c r="A51" s="143" t="s">
        <v>125</v>
      </c>
      <c r="B51" s="144"/>
      <c r="C51" s="147">
        <v>42770</v>
      </c>
      <c r="D51" s="147">
        <v>42801</v>
      </c>
      <c r="E51" s="147">
        <v>42855</v>
      </c>
    </row>
    <row r="52" spans="1:5" ht="20.100000000000001" customHeight="1">
      <c r="A52" s="143" t="s">
        <v>126</v>
      </c>
      <c r="B52" s="144"/>
      <c r="C52" s="159" t="s">
        <v>148</v>
      </c>
      <c r="D52" s="159" t="s">
        <v>40</v>
      </c>
      <c r="E52" s="159" t="s">
        <v>149</v>
      </c>
    </row>
    <row r="53" spans="1:5" ht="20.100000000000001" customHeight="1">
      <c r="A53" s="160"/>
      <c r="B53" s="160"/>
      <c r="C53" s="161"/>
      <c r="D53" s="161"/>
      <c r="E53" s="162"/>
    </row>
    <row r="54" spans="1:5" ht="20.100000000000001" customHeight="1">
      <c r="A54" s="160"/>
      <c r="B54" s="160"/>
      <c r="C54" s="161"/>
      <c r="D54" s="161"/>
      <c r="E54" s="162"/>
    </row>
    <row r="55" spans="1:5" ht="20.100000000000001" customHeight="1">
      <c r="A55" s="127" t="s">
        <v>124</v>
      </c>
      <c r="E55" s="163" t="s">
        <v>69</v>
      </c>
    </row>
    <row r="56" spans="1:5" ht="15" customHeight="1">
      <c r="A56" s="139" t="s">
        <v>205</v>
      </c>
      <c r="B56" s="139"/>
      <c r="C56" s="164" t="str">
        <f>+C23</f>
        <v>Mohd Sajid</v>
      </c>
      <c r="D56" s="164" t="str">
        <f>+D23</f>
        <v>Ghan Shyam</v>
      </c>
      <c r="E56" s="164" t="str">
        <f>+E23</f>
        <v>Pyare  Mohan</v>
      </c>
    </row>
    <row r="57" spans="1:5" ht="20.100000000000001" customHeight="1">
      <c r="A57" s="184" t="s">
        <v>21</v>
      </c>
      <c r="B57" s="184"/>
      <c r="C57" s="68">
        <f>+C31</f>
        <v>1452000</v>
      </c>
      <c r="D57" s="68">
        <f>+D31</f>
        <v>1123000</v>
      </c>
      <c r="E57" s="68">
        <f>+E31</f>
        <v>760000</v>
      </c>
    </row>
    <row r="58" spans="1:5" ht="20.100000000000001" customHeight="1">
      <c r="A58" s="184" t="s">
        <v>236</v>
      </c>
      <c r="B58" s="184"/>
      <c r="C58" s="68">
        <f>IF(C32&lt;-200000,-200000,C32)</f>
        <v>-200000</v>
      </c>
      <c r="D58" s="68">
        <f>IF(D32&lt;-200000,-200000,D32)</f>
        <v>-115000</v>
      </c>
      <c r="E58" s="68">
        <f>IF(E32&lt;-200000,-200000,E32)</f>
        <v>150000</v>
      </c>
    </row>
    <row r="59" spans="1:5" ht="20.100000000000001" customHeight="1">
      <c r="A59" s="184" t="s">
        <v>237</v>
      </c>
      <c r="B59" s="184"/>
      <c r="C59" s="72">
        <f>IF(C33&lt;0,0, C33)</f>
        <v>58000</v>
      </c>
      <c r="D59" s="72">
        <f>IF(D33&lt;0,0, D33)</f>
        <v>48000</v>
      </c>
      <c r="E59" s="72">
        <f>IF(E33&lt;0,0, E33)</f>
        <v>0</v>
      </c>
    </row>
    <row r="60" spans="1:5" ht="20.100000000000001" customHeight="1">
      <c r="A60" s="184" t="s">
        <v>42</v>
      </c>
      <c r="B60" s="184"/>
      <c r="C60" s="68">
        <f>SUM(C57:C59)</f>
        <v>1310000</v>
      </c>
      <c r="D60" s="68">
        <f t="shared" ref="D60:E60" si="0">SUM(D57:D59)</f>
        <v>1056000</v>
      </c>
      <c r="E60" s="68">
        <f t="shared" si="0"/>
        <v>910000</v>
      </c>
    </row>
    <row r="61" spans="1:5" ht="20.100000000000001" customHeight="1">
      <c r="A61" s="184" t="s">
        <v>238</v>
      </c>
      <c r="B61" s="184"/>
      <c r="C61" s="68">
        <f>IF(C34&gt;150000, 150000, C34)</f>
        <v>150000</v>
      </c>
      <c r="D61" s="68">
        <f>IF(D34&gt;150000, 150000, D34)</f>
        <v>150000</v>
      </c>
      <c r="E61" s="68">
        <f>IF(E34&gt;150000, 150000, E34)</f>
        <v>120000</v>
      </c>
    </row>
    <row r="62" spans="1:5" ht="20.100000000000001" customHeight="1">
      <c r="A62" s="184" t="s">
        <v>43</v>
      </c>
      <c r="B62" s="184"/>
      <c r="C62" s="68">
        <f>+C35</f>
        <v>50000</v>
      </c>
      <c r="D62" s="68">
        <f>+D35</f>
        <v>45000</v>
      </c>
      <c r="E62" s="68">
        <f>+E35</f>
        <v>40000</v>
      </c>
    </row>
    <row r="63" spans="1:5" ht="20.100000000000001" customHeight="1" thickBot="1">
      <c r="A63" s="185" t="s">
        <v>44</v>
      </c>
      <c r="B63" s="185"/>
      <c r="C63" s="165">
        <f>C60-C61-C62</f>
        <v>1110000</v>
      </c>
      <c r="D63" s="165">
        <f t="shared" ref="D63:E63" si="1">D60-D61-D62</f>
        <v>861000</v>
      </c>
      <c r="E63" s="165">
        <f t="shared" si="1"/>
        <v>750000</v>
      </c>
    </row>
    <row r="64" spans="1:5" ht="20.100000000000001" customHeight="1" thickTop="1">
      <c r="A64" s="184" t="s">
        <v>45</v>
      </c>
      <c r="B64" s="186"/>
      <c r="C64" s="187">
        <f>ROUND(IF(C63&gt;1000000,(((C63-1000000)*0.3)+125000),IF(C63&gt;500000,(((C63-500000)*0.2)+25000),IF(C63&gt;250000,((C63-250000)*0.1),0))),0)</f>
        <v>158000</v>
      </c>
      <c r="D64" s="187">
        <f t="shared" ref="D64" si="2">ROUND(IF(D63&gt;1000000,(((D63-1000000)*0.3)+125000),IF(D63&gt;500000,(((D63-500000)*0.2)+25000),IF(D63&gt;250000,((D63-250000)*0.1),0))),0)</f>
        <v>97200</v>
      </c>
      <c r="E64" s="187">
        <f>ROUND(IF(E63&gt;1000000,(((E63-1000000)*0.3)+125000),IF(E63&gt;500000,(((E63-500000)*0.2)+25000),IF(E63&gt;250000,((E63-250000)*0.1),0))),0)</f>
        <v>75000</v>
      </c>
    </row>
    <row r="65" spans="1:8" ht="15" customHeight="1">
      <c r="A65" s="188" t="s">
        <v>53</v>
      </c>
      <c r="B65" s="188"/>
      <c r="C65" s="166"/>
      <c r="D65" s="166"/>
      <c r="E65" s="166"/>
    </row>
    <row r="66" spans="1:8" ht="15" customHeight="1">
      <c r="A66" s="188" t="s">
        <v>54</v>
      </c>
      <c r="B66" s="188"/>
      <c r="C66" s="166"/>
      <c r="D66" s="166"/>
      <c r="E66" s="166"/>
    </row>
    <row r="67" spans="1:8" ht="20.100000000000001" customHeight="1">
      <c r="A67" s="184" t="s">
        <v>46</v>
      </c>
      <c r="B67" s="184"/>
      <c r="C67" s="189">
        <f>ROUND((C64+C66+C65)*0.03,0)</f>
        <v>4740</v>
      </c>
      <c r="D67" s="189">
        <f>ROUND((D64+D66+D65)*0.03,0)</f>
        <v>2916</v>
      </c>
      <c r="E67" s="189">
        <f>ROUND((E64+E66+E65)*0.03,0)</f>
        <v>2250</v>
      </c>
    </row>
    <row r="68" spans="1:8" ht="20.100000000000001" customHeight="1">
      <c r="A68" s="167" t="s">
        <v>55</v>
      </c>
      <c r="B68" s="167"/>
      <c r="C68" s="168">
        <f>SUM(C64:C67)</f>
        <v>162740</v>
      </c>
      <c r="D68" s="168">
        <f t="shared" ref="D68:E68" si="3">SUM(D64:D67)</f>
        <v>100116</v>
      </c>
      <c r="E68" s="168">
        <f t="shared" si="3"/>
        <v>77250</v>
      </c>
    </row>
    <row r="69" spans="1:8" ht="20.100000000000001" customHeight="1">
      <c r="A69" s="169">
        <v>42766</v>
      </c>
      <c r="B69" s="190" t="s">
        <v>56</v>
      </c>
      <c r="C69" s="190" t="s">
        <v>47</v>
      </c>
      <c r="D69" s="190" t="s">
        <v>48</v>
      </c>
      <c r="E69" s="190" t="s">
        <v>49</v>
      </c>
      <c r="G69" s="190"/>
      <c r="H69" s="190"/>
    </row>
    <row r="70" spans="1:8" ht="20.100000000000001" customHeight="1">
      <c r="A70" s="170" t="str">
        <f>+C56</f>
        <v>Mohd Sajid</v>
      </c>
      <c r="B70" s="166">
        <f>ROUND(C63/3,0)</f>
        <v>370000</v>
      </c>
      <c r="C70" s="166">
        <f>ROUND(C64/3,0)</f>
        <v>52667</v>
      </c>
      <c r="D70" s="166">
        <f>ROUND(C67/3,0)</f>
        <v>1580</v>
      </c>
      <c r="E70" s="166">
        <f>C70+D70</f>
        <v>54247</v>
      </c>
    </row>
    <row r="71" spans="1:8" ht="20.100000000000001" customHeight="1">
      <c r="A71" s="170" t="str">
        <f>+D56</f>
        <v>Ghan Shyam</v>
      </c>
      <c r="B71" s="166">
        <f>ROUND(D63/3,0)</f>
        <v>287000</v>
      </c>
      <c r="C71" s="166">
        <f>ROUND(D64/3,0)</f>
        <v>32400</v>
      </c>
      <c r="D71" s="166">
        <f>ROUND(D67/3,0)</f>
        <v>972</v>
      </c>
      <c r="E71" s="166">
        <f>C71+D71</f>
        <v>33372</v>
      </c>
    </row>
    <row r="72" spans="1:8" ht="20.100000000000001" customHeight="1">
      <c r="A72" s="170" t="str">
        <f>+E56</f>
        <v>Pyare  Mohan</v>
      </c>
      <c r="B72" s="166">
        <f>ROUND(E63/3,0)</f>
        <v>250000</v>
      </c>
      <c r="C72" s="166">
        <f>ROUND(E64/3,0)</f>
        <v>25000</v>
      </c>
      <c r="D72" s="166">
        <f>ROUND(E67/3,0)</f>
        <v>750</v>
      </c>
      <c r="E72" s="166">
        <f>C72+D72</f>
        <v>25750</v>
      </c>
    </row>
    <row r="73" spans="1:8" ht="24.95" customHeight="1" thickBot="1">
      <c r="A73" s="171" t="str">
        <f>+A37</f>
        <v>BSR 0510322 on 03/02/2017</v>
      </c>
      <c r="B73" s="172" t="str">
        <f>+C37</f>
        <v>Challan No. 03001</v>
      </c>
      <c r="C73" s="173">
        <f>SUM(C70:C72)</f>
        <v>110067</v>
      </c>
      <c r="D73" s="173">
        <f t="shared" ref="D73:E73" si="4">SUM(D70:D72)</f>
        <v>3302</v>
      </c>
      <c r="E73" s="173">
        <f t="shared" si="4"/>
        <v>113369</v>
      </c>
    </row>
    <row r="74" spans="1:8" ht="20.100000000000001" customHeight="1" thickTop="1">
      <c r="A74" s="169">
        <v>42794</v>
      </c>
      <c r="B74" s="190" t="s">
        <v>56</v>
      </c>
      <c r="C74" s="190" t="s">
        <v>47</v>
      </c>
      <c r="D74" s="190" t="s">
        <v>48</v>
      </c>
      <c r="E74" s="190" t="s">
        <v>49</v>
      </c>
    </row>
    <row r="75" spans="1:8" ht="20.100000000000001" customHeight="1">
      <c r="A75" s="170" t="str">
        <f>+A70</f>
        <v>Mohd Sajid</v>
      </c>
      <c r="B75" s="166">
        <f t="shared" ref="B75:E78" si="5">+B70</f>
        <v>370000</v>
      </c>
      <c r="C75" s="166">
        <f t="shared" si="5"/>
        <v>52667</v>
      </c>
      <c r="D75" s="166">
        <f t="shared" si="5"/>
        <v>1580</v>
      </c>
      <c r="E75" s="166">
        <f t="shared" si="5"/>
        <v>54247</v>
      </c>
    </row>
    <row r="76" spans="1:8" ht="20.100000000000001" customHeight="1">
      <c r="A76" s="170" t="str">
        <f t="shared" ref="A76:A77" si="6">+A71</f>
        <v>Ghan Shyam</v>
      </c>
      <c r="B76" s="166">
        <f t="shared" si="5"/>
        <v>287000</v>
      </c>
      <c r="C76" s="166">
        <f t="shared" si="5"/>
        <v>32400</v>
      </c>
      <c r="D76" s="166">
        <f t="shared" si="5"/>
        <v>972</v>
      </c>
      <c r="E76" s="166">
        <f t="shared" si="5"/>
        <v>33372</v>
      </c>
    </row>
    <row r="77" spans="1:8" ht="20.100000000000001" customHeight="1">
      <c r="A77" s="170" t="str">
        <f t="shared" si="6"/>
        <v>Pyare  Mohan</v>
      </c>
      <c r="B77" s="166">
        <f t="shared" si="5"/>
        <v>250000</v>
      </c>
      <c r="C77" s="166">
        <f t="shared" si="5"/>
        <v>25000</v>
      </c>
      <c r="D77" s="166">
        <f t="shared" si="5"/>
        <v>750</v>
      </c>
      <c r="E77" s="166">
        <f t="shared" si="5"/>
        <v>25750</v>
      </c>
    </row>
    <row r="78" spans="1:8" ht="24.95" customHeight="1" thickBot="1">
      <c r="A78" s="174" t="str">
        <f>+A38</f>
        <v>BSR 0510322 on 07/03/2017</v>
      </c>
      <c r="B78" s="172" t="str">
        <f>+C38</f>
        <v>Challan No. 07001</v>
      </c>
      <c r="C78" s="173">
        <f>+C73</f>
        <v>110067</v>
      </c>
      <c r="D78" s="173">
        <f t="shared" si="5"/>
        <v>3302</v>
      </c>
      <c r="E78" s="173">
        <f t="shared" si="5"/>
        <v>113369</v>
      </c>
    </row>
    <row r="79" spans="1:8" ht="20.100000000000001" customHeight="1" thickTop="1">
      <c r="A79" s="169">
        <v>42825</v>
      </c>
      <c r="B79" s="190" t="s">
        <v>56</v>
      </c>
      <c r="C79" s="190" t="s">
        <v>47</v>
      </c>
      <c r="D79" s="190" t="s">
        <v>48</v>
      </c>
      <c r="E79" s="190" t="s">
        <v>49</v>
      </c>
    </row>
    <row r="80" spans="1:8" ht="20.100000000000001" customHeight="1">
      <c r="A80" s="170" t="str">
        <f>+A75</f>
        <v>Mohd Sajid</v>
      </c>
      <c r="B80" s="166">
        <f>+B75</f>
        <v>370000</v>
      </c>
      <c r="C80" s="166">
        <f>+C75</f>
        <v>52667</v>
      </c>
      <c r="D80" s="166">
        <f>+D75</f>
        <v>1580</v>
      </c>
      <c r="E80" s="166">
        <f>+E75</f>
        <v>54247</v>
      </c>
    </row>
    <row r="81" spans="1:5" ht="20.100000000000001" customHeight="1">
      <c r="A81" s="170" t="str">
        <f t="shared" ref="A81:A82" si="7">+A76</f>
        <v>Ghan Shyam</v>
      </c>
      <c r="B81" s="166">
        <f t="shared" ref="B81:E83" si="8">+B76</f>
        <v>287000</v>
      </c>
      <c r="C81" s="166">
        <f t="shared" si="8"/>
        <v>32400</v>
      </c>
      <c r="D81" s="166">
        <f t="shared" si="8"/>
        <v>972</v>
      </c>
      <c r="E81" s="166">
        <f t="shared" si="8"/>
        <v>33372</v>
      </c>
    </row>
    <row r="82" spans="1:5" ht="20.100000000000001" customHeight="1">
      <c r="A82" s="170" t="str">
        <f t="shared" si="7"/>
        <v>Pyare  Mohan</v>
      </c>
      <c r="B82" s="166">
        <f t="shared" si="8"/>
        <v>250000</v>
      </c>
      <c r="C82" s="166">
        <f t="shared" si="8"/>
        <v>25000</v>
      </c>
      <c r="D82" s="166">
        <f t="shared" si="8"/>
        <v>750</v>
      </c>
      <c r="E82" s="166">
        <f t="shared" si="8"/>
        <v>25750</v>
      </c>
    </row>
    <row r="83" spans="1:5" ht="24.95" customHeight="1" thickBot="1">
      <c r="A83" s="174" t="str">
        <f>+A39</f>
        <v>BSR 0510322 on 11/04/2017</v>
      </c>
      <c r="B83" s="172" t="str">
        <f>+C39</f>
        <v>Challan No. 11001</v>
      </c>
      <c r="C83" s="175">
        <f>+C78</f>
        <v>110067</v>
      </c>
      <c r="D83" s="175">
        <f t="shared" si="8"/>
        <v>3302</v>
      </c>
      <c r="E83" s="175">
        <f t="shared" si="8"/>
        <v>113369</v>
      </c>
    </row>
    <row r="84" spans="1:5" ht="20.100000000000001" customHeight="1" thickTop="1">
      <c r="A84" s="191" t="s">
        <v>83</v>
      </c>
      <c r="B84" s="192" t="s">
        <v>68</v>
      </c>
      <c r="C84" s="158" t="str">
        <f>+C42</f>
        <v>Varun Panwar &amp; Co</v>
      </c>
      <c r="D84" s="158" t="str">
        <f>+D42</f>
        <v xml:space="preserve">Gurmeet  Singh </v>
      </c>
      <c r="E84" s="158" t="str">
        <f>+E42</f>
        <v>Mohd Sajid</v>
      </c>
    </row>
    <row r="85" spans="1:5" ht="20.100000000000001" customHeight="1">
      <c r="A85" s="170" t="s">
        <v>58</v>
      </c>
      <c r="C85" s="158" t="str">
        <f>+C45</f>
        <v xml:space="preserve">Works Contract </v>
      </c>
      <c r="D85" s="158" t="str">
        <f>+D45</f>
        <v xml:space="preserve">Consultancy </v>
      </c>
      <c r="E85" s="158" t="str">
        <f>+E45</f>
        <v xml:space="preserve">Interest on Deposits </v>
      </c>
    </row>
    <row r="86" spans="1:5" ht="25.5" customHeight="1">
      <c r="A86" s="170" t="s">
        <v>150</v>
      </c>
      <c r="C86" s="176" t="str">
        <f>+C44</f>
        <v>AAGCV1975K</v>
      </c>
      <c r="D86" s="176" t="str">
        <f>+D44</f>
        <v xml:space="preserve"> AFEPS2017H</v>
      </c>
      <c r="E86" s="176" t="str">
        <f>+E44</f>
        <v>FSNPS1989K</v>
      </c>
    </row>
    <row r="87" spans="1:5" ht="20.100000000000001" customHeight="1">
      <c r="A87" s="170" t="s">
        <v>59</v>
      </c>
      <c r="C87" s="158" t="str">
        <f>+C46</f>
        <v>194C</v>
      </c>
      <c r="D87" s="158" t="str">
        <f>+D46</f>
        <v>194J</v>
      </c>
      <c r="E87" s="158" t="str">
        <f>+E46</f>
        <v>194A</v>
      </c>
    </row>
    <row r="88" spans="1:5" ht="20.100000000000001" customHeight="1">
      <c r="A88" s="170" t="s">
        <v>65</v>
      </c>
      <c r="C88" s="177">
        <f>+C49</f>
        <v>150000</v>
      </c>
      <c r="D88" s="177">
        <f>+D49</f>
        <v>80000</v>
      </c>
      <c r="E88" s="177">
        <f>+E49</f>
        <v>25000</v>
      </c>
    </row>
    <row r="89" spans="1:5" ht="20.100000000000001" customHeight="1">
      <c r="A89" s="170" t="s">
        <v>60</v>
      </c>
      <c r="C89" s="178">
        <v>0.02</v>
      </c>
      <c r="D89" s="178">
        <v>0.1</v>
      </c>
      <c r="E89" s="178">
        <v>0.1</v>
      </c>
    </row>
    <row r="90" spans="1:5" ht="20.100000000000001" customHeight="1">
      <c r="A90" s="191" t="s">
        <v>61</v>
      </c>
      <c r="B90" s="179"/>
      <c r="C90" s="180">
        <f>C88*C89</f>
        <v>3000</v>
      </c>
      <c r="D90" s="180">
        <f t="shared" ref="D90:E90" si="9">D88*D89</f>
        <v>8000</v>
      </c>
      <c r="E90" s="180">
        <f t="shared" si="9"/>
        <v>2500</v>
      </c>
    </row>
    <row r="91" spans="1:5" ht="20.100000000000001" customHeight="1">
      <c r="A91" s="193" t="s">
        <v>36</v>
      </c>
      <c r="C91" s="181">
        <f t="shared" ref="C91:E93" si="10">+C50</f>
        <v>42760</v>
      </c>
      <c r="D91" s="181">
        <f t="shared" si="10"/>
        <v>42787</v>
      </c>
      <c r="E91" s="181">
        <f t="shared" si="10"/>
        <v>42797</v>
      </c>
    </row>
    <row r="92" spans="1:5" ht="18.75" customHeight="1">
      <c r="A92" s="1055" t="str">
        <f>+A51</f>
        <v xml:space="preserve">Date of Tax Deposited in HDFC (0510322) </v>
      </c>
      <c r="B92" s="1055"/>
      <c r="C92" s="181">
        <f t="shared" si="10"/>
        <v>42770</v>
      </c>
      <c r="D92" s="181">
        <f t="shared" si="10"/>
        <v>42801</v>
      </c>
      <c r="E92" s="181">
        <f t="shared" si="10"/>
        <v>42855</v>
      </c>
    </row>
    <row r="93" spans="1:5" ht="20.100000000000001" customHeight="1">
      <c r="A93" s="834" t="str">
        <f>+A52</f>
        <v xml:space="preserve">Challan No provided by HDFC Bank </v>
      </c>
      <c r="B93" s="834"/>
      <c r="C93" s="161" t="str">
        <f t="shared" si="10"/>
        <v>04002</v>
      </c>
      <c r="D93" s="161" t="str">
        <f t="shared" si="10"/>
        <v>07002</v>
      </c>
      <c r="E93" s="161" t="str">
        <f t="shared" si="10"/>
        <v>30002</v>
      </c>
    </row>
    <row r="94" spans="1:5" ht="20.100000000000001" customHeight="1">
      <c r="A94" s="127" t="str">
        <f>+A55</f>
        <v>Exam on 26-04-17</v>
      </c>
      <c r="E94" s="163" t="s">
        <v>69</v>
      </c>
    </row>
    <row r="96" spans="1:5" ht="20.100000000000001" customHeight="1">
      <c r="A96" s="194" t="s">
        <v>135</v>
      </c>
      <c r="C96" s="195"/>
    </row>
    <row r="97" spans="1:2" ht="20.100000000000001" customHeight="1">
      <c r="A97" s="194" t="s">
        <v>92</v>
      </c>
      <c r="B97" s="196" t="s">
        <v>136</v>
      </c>
    </row>
    <row r="98" spans="1:2" ht="20.100000000000001" customHeight="1">
      <c r="A98" s="194" t="s">
        <v>93</v>
      </c>
      <c r="B98" s="196" t="s">
        <v>137</v>
      </c>
    </row>
    <row r="99" spans="1:2" ht="20.100000000000001" customHeight="1">
      <c r="A99" s="194" t="s">
        <v>67</v>
      </c>
      <c r="B99" s="196" t="s">
        <v>138</v>
      </c>
    </row>
    <row r="100" spans="1:2" ht="20.100000000000001" customHeight="1">
      <c r="A100" s="194" t="s">
        <v>139</v>
      </c>
      <c r="B100" s="196" t="s">
        <v>140</v>
      </c>
    </row>
    <row r="101" spans="1:2" ht="20.100000000000001" customHeight="1">
      <c r="A101" s="194" t="s">
        <v>141</v>
      </c>
      <c r="B101" s="197" t="s">
        <v>144</v>
      </c>
    </row>
    <row r="102" spans="1:2" ht="20.100000000000001" customHeight="1">
      <c r="A102" s="194" t="s">
        <v>142</v>
      </c>
      <c r="B102" s="196" t="s">
        <v>143</v>
      </c>
    </row>
  </sheetData>
  <mergeCells count="12">
    <mergeCell ref="A93:B93"/>
    <mergeCell ref="A1:E1"/>
    <mergeCell ref="A2:E2"/>
    <mergeCell ref="A32:B32"/>
    <mergeCell ref="A33:B33"/>
    <mergeCell ref="A34:B34"/>
    <mergeCell ref="A35:B35"/>
    <mergeCell ref="A36:E36"/>
    <mergeCell ref="A37:B37"/>
    <mergeCell ref="A38:B38"/>
    <mergeCell ref="A39:B39"/>
    <mergeCell ref="A92:B92"/>
  </mergeCells>
  <pageMargins left="0.19685039370078741" right="0.19685039370078741" top="0.19685039370078741" bottom="0.19685039370078741" header="0" footer="0"/>
  <pageSetup paperSize="9" orientation="portrait" r:id="rId1"/>
  <rowBreaks count="2" manualBreakCount="2">
    <brk id="40" max="16383" man="1"/>
    <brk id="55" max="4"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workbookViewId="0">
      <selection activeCell="I9" sqref="I9"/>
    </sheetView>
  </sheetViews>
  <sheetFormatPr defaultRowHeight="24.95" customHeight="1"/>
  <cols>
    <col min="1" max="1" width="8.7109375" style="94" customWidth="1"/>
    <col min="2" max="2" width="25.7109375" style="93" customWidth="1"/>
    <col min="3" max="3" width="16.42578125" style="93" customWidth="1"/>
    <col min="4" max="4" width="23" style="93" customWidth="1"/>
    <col min="5" max="5" width="15.7109375" style="93" customWidth="1"/>
    <col min="6" max="16384" width="9.140625" style="93"/>
  </cols>
  <sheetData>
    <row r="1" spans="1:5" ht="18" customHeight="1">
      <c r="A1" s="826" t="s">
        <v>255</v>
      </c>
      <c r="B1" s="826"/>
      <c r="C1" s="826"/>
      <c r="D1" s="826"/>
      <c r="E1" s="826"/>
    </row>
    <row r="2" spans="1:5" ht="24.95" customHeight="1">
      <c r="A2" s="1056" t="s">
        <v>259</v>
      </c>
      <c r="B2" s="1056"/>
      <c r="C2" s="1056"/>
      <c r="D2" s="1056"/>
      <c r="E2" s="1056"/>
    </row>
    <row r="3" spans="1:5" ht="20.25" customHeight="1">
      <c r="A3" s="208"/>
      <c r="B3" s="117" t="s">
        <v>212</v>
      </c>
      <c r="C3" s="827" t="s">
        <v>211</v>
      </c>
      <c r="D3" s="827"/>
      <c r="E3" s="118" t="s">
        <v>208</v>
      </c>
    </row>
    <row r="4" spans="1:5" ht="21" customHeight="1">
      <c r="A4" s="208" t="s">
        <v>209</v>
      </c>
      <c r="B4" s="212" t="s">
        <v>210</v>
      </c>
      <c r="C4" s="208"/>
      <c r="D4" s="208"/>
      <c r="E4" s="115"/>
    </row>
    <row r="5" spans="1:5" ht="24.95" customHeight="1">
      <c r="A5" s="209"/>
      <c r="B5" s="210" t="s">
        <v>257</v>
      </c>
      <c r="C5" s="124"/>
      <c r="D5" s="124"/>
      <c r="E5" s="124"/>
    </row>
    <row r="6" spans="1:5" ht="24.95" customHeight="1">
      <c r="A6" s="209"/>
      <c r="B6" s="210" t="s">
        <v>256</v>
      </c>
      <c r="C6" s="124"/>
      <c r="D6" s="124"/>
      <c r="E6" s="124"/>
    </row>
    <row r="7" spans="1:5" ht="24.95" customHeight="1">
      <c r="A7" s="209"/>
      <c r="B7" s="210" t="s">
        <v>216</v>
      </c>
      <c r="C7" s="124"/>
      <c r="D7" s="211" t="s">
        <v>94</v>
      </c>
      <c r="E7" s="124"/>
    </row>
    <row r="8" spans="1:5" ht="25.5" customHeight="1">
      <c r="A8" s="209"/>
      <c r="B8" s="210"/>
      <c r="C8" s="124"/>
      <c r="D8" s="211"/>
      <c r="E8" s="124"/>
    </row>
    <row r="9" spans="1:5" ht="37.5" customHeight="1">
      <c r="A9" s="113" t="s">
        <v>202</v>
      </c>
      <c r="B9" s="1057" t="s">
        <v>234</v>
      </c>
      <c r="C9" s="1057"/>
      <c r="D9" s="1057"/>
      <c r="E9" s="1057"/>
    </row>
    <row r="10" spans="1:5" ht="24.95" customHeight="1">
      <c r="A10" s="105" t="s">
        <v>190</v>
      </c>
      <c r="B10" s="100" t="s">
        <v>231</v>
      </c>
      <c r="E10" s="105" t="s">
        <v>203</v>
      </c>
    </row>
    <row r="11" spans="1:5" ht="23.1" customHeight="1">
      <c r="B11" s="96" t="s">
        <v>230</v>
      </c>
      <c r="C11" s="102"/>
      <c r="D11" s="103" t="s">
        <v>200</v>
      </c>
    </row>
    <row r="12" spans="1:5" ht="23.1" customHeight="1">
      <c r="B12" s="96" t="s">
        <v>186</v>
      </c>
      <c r="C12" s="97"/>
      <c r="D12" s="107" t="s">
        <v>201</v>
      </c>
    </row>
    <row r="13" spans="1:5" ht="23.1" customHeight="1">
      <c r="B13" s="96" t="s">
        <v>187</v>
      </c>
      <c r="C13" s="97"/>
      <c r="D13" s="107" t="s">
        <v>201</v>
      </c>
    </row>
    <row r="14" spans="1:5" ht="23.1" customHeight="1">
      <c r="B14" s="96" t="s">
        <v>188</v>
      </c>
      <c r="C14" s="97"/>
      <c r="D14" s="107" t="s">
        <v>201</v>
      </c>
    </row>
    <row r="15" spans="1:5" ht="23.1" customHeight="1">
      <c r="B15" s="96" t="s">
        <v>189</v>
      </c>
      <c r="C15" s="97"/>
      <c r="D15" s="107" t="s">
        <v>201</v>
      </c>
    </row>
    <row r="16" spans="1:5" ht="23.1" customHeight="1">
      <c r="B16" s="96" t="s">
        <v>222</v>
      </c>
      <c r="C16" s="97"/>
      <c r="D16" s="107" t="s">
        <v>201</v>
      </c>
    </row>
    <row r="17" spans="1:5" ht="23.1" customHeight="1">
      <c r="B17" s="96" t="s">
        <v>223</v>
      </c>
      <c r="C17" s="97"/>
      <c r="D17" s="107" t="s">
        <v>201</v>
      </c>
    </row>
    <row r="18" spans="1:5" ht="23.1" customHeight="1">
      <c r="B18" s="96" t="s">
        <v>199</v>
      </c>
      <c r="C18" s="97"/>
      <c r="D18" s="103" t="s">
        <v>200</v>
      </c>
    </row>
    <row r="19" spans="1:5" ht="24.95" customHeight="1">
      <c r="A19" s="105" t="s">
        <v>191</v>
      </c>
      <c r="B19" s="100" t="s">
        <v>232</v>
      </c>
      <c r="E19" s="105" t="s">
        <v>203</v>
      </c>
    </row>
    <row r="20" spans="1:5" ht="23.1" customHeight="1">
      <c r="B20" s="101" t="s">
        <v>228</v>
      </c>
      <c r="C20" s="97"/>
      <c r="D20" s="103" t="s">
        <v>196</v>
      </c>
    </row>
    <row r="21" spans="1:5" ht="23.1" customHeight="1">
      <c r="B21" s="96" t="s">
        <v>224</v>
      </c>
      <c r="C21" s="97"/>
      <c r="D21" s="107" t="s">
        <v>201</v>
      </c>
    </row>
    <row r="22" spans="1:5" ht="23.1" customHeight="1">
      <c r="B22" s="96" t="s">
        <v>225</v>
      </c>
      <c r="C22" s="97"/>
      <c r="D22" s="107" t="s">
        <v>201</v>
      </c>
    </row>
    <row r="23" spans="1:5" ht="23.1" customHeight="1">
      <c r="B23" s="96" t="s">
        <v>226</v>
      </c>
      <c r="C23" s="97"/>
      <c r="D23" s="107" t="s">
        <v>201</v>
      </c>
    </row>
    <row r="24" spans="1:5" ht="23.1" customHeight="1">
      <c r="B24" s="96" t="s">
        <v>227</v>
      </c>
      <c r="C24" s="97"/>
      <c r="D24" s="107" t="s">
        <v>201</v>
      </c>
    </row>
    <row r="25" spans="1:5" ht="23.1" customHeight="1">
      <c r="B25" s="101" t="s">
        <v>229</v>
      </c>
      <c r="C25" s="102"/>
      <c r="D25" s="103" t="s">
        <v>196</v>
      </c>
    </row>
    <row r="26" spans="1:5" ht="23.1" customHeight="1">
      <c r="B26" s="104" t="s">
        <v>193</v>
      </c>
      <c r="C26" s="97"/>
      <c r="D26" s="107" t="s">
        <v>201</v>
      </c>
    </row>
    <row r="27" spans="1:5" ht="23.1" customHeight="1">
      <c r="B27" s="104" t="s">
        <v>194</v>
      </c>
      <c r="C27" s="97"/>
      <c r="D27" s="107" t="s">
        <v>201</v>
      </c>
    </row>
    <row r="28" spans="1:5" ht="23.1" customHeight="1">
      <c r="B28" s="104" t="s">
        <v>195</v>
      </c>
      <c r="C28" s="97"/>
      <c r="D28" s="107" t="s">
        <v>201</v>
      </c>
    </row>
    <row r="29" spans="1:5" ht="23.25" customHeight="1">
      <c r="A29" s="125"/>
      <c r="B29" s="120"/>
      <c r="C29" s="121"/>
      <c r="D29" s="121"/>
      <c r="E29" s="122"/>
    </row>
    <row r="30" spans="1:5" ht="34.5" customHeight="1">
      <c r="B30" s="119" t="s">
        <v>220</v>
      </c>
      <c r="C30" s="108"/>
      <c r="D30" s="95"/>
    </row>
    <row r="31" spans="1:5" ht="24.75" customHeight="1">
      <c r="B31" s="123"/>
      <c r="C31" s="124"/>
      <c r="D31" s="124"/>
    </row>
    <row r="32" spans="1:5" ht="24.75" customHeight="1">
      <c r="B32" s="828" t="s">
        <v>258</v>
      </c>
      <c r="C32" s="830" t="s">
        <v>84</v>
      </c>
      <c r="D32" s="828" t="s">
        <v>233</v>
      </c>
      <c r="E32" s="832"/>
    </row>
    <row r="33" spans="2:5" ht="30.75" customHeight="1">
      <c r="B33" s="829"/>
      <c r="C33" s="831"/>
      <c r="D33" s="829"/>
      <c r="E33" s="833"/>
    </row>
  </sheetData>
  <mergeCells count="8">
    <mergeCell ref="A1:E1"/>
    <mergeCell ref="A2:E2"/>
    <mergeCell ref="C3:D3"/>
    <mergeCell ref="B9:E9"/>
    <mergeCell ref="B32:B33"/>
    <mergeCell ref="C32:C33"/>
    <mergeCell ref="D32:D33"/>
    <mergeCell ref="E32:E33"/>
  </mergeCells>
  <pageMargins left="0.39370078740157483" right="0.39370078740157483" top="0.19685039370078741" bottom="0.3937007874015748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18</vt:i4>
      </vt:variant>
    </vt:vector>
  </HeadingPairs>
  <TitlesOfParts>
    <vt:vector size="38" baseType="lpstr">
      <vt:lpstr>DU-6 (2)</vt:lpstr>
      <vt:lpstr>DU-4 (2)</vt:lpstr>
      <vt:lpstr>DU-8 (2)</vt:lpstr>
      <vt:lpstr>Front</vt:lpstr>
      <vt:lpstr>Mock </vt:lpstr>
      <vt:lpstr>2401</vt:lpstr>
      <vt:lpstr>2402</vt:lpstr>
      <vt:lpstr>2403</vt:lpstr>
      <vt:lpstr>2404</vt:lpstr>
      <vt:lpstr>26Q </vt:lpstr>
      <vt:lpstr>26Q+</vt:lpstr>
      <vt:lpstr>2601</vt:lpstr>
      <vt:lpstr>DU-2 (2)</vt:lpstr>
      <vt:lpstr>2601-</vt:lpstr>
      <vt:lpstr>2602-</vt:lpstr>
      <vt:lpstr>2603-</vt:lpstr>
      <vt:lpstr>Adv Tax</vt:lpstr>
      <vt:lpstr>264</vt:lpstr>
      <vt:lpstr>DU-4</vt:lpstr>
      <vt:lpstr>Front-JMC</vt:lpstr>
      <vt:lpstr>'2401'!Print_Area</vt:lpstr>
      <vt:lpstr>'2402'!Print_Area</vt:lpstr>
      <vt:lpstr>'2403'!Print_Area</vt:lpstr>
      <vt:lpstr>'2404'!Print_Area</vt:lpstr>
      <vt:lpstr>'2601'!Print_Area</vt:lpstr>
      <vt:lpstr>'2601-'!Print_Area</vt:lpstr>
      <vt:lpstr>'2602-'!Print_Area</vt:lpstr>
      <vt:lpstr>'2603-'!Print_Area</vt:lpstr>
      <vt:lpstr>'264'!Print_Area</vt:lpstr>
      <vt:lpstr>'26Q '!Print_Area</vt:lpstr>
      <vt:lpstr>'Adv Tax'!Print_Area</vt:lpstr>
      <vt:lpstr>'DU-2 (2)'!Print_Area</vt:lpstr>
      <vt:lpstr>'DU-4'!Print_Area</vt:lpstr>
      <vt:lpstr>'DU-4 (2)'!Print_Area</vt:lpstr>
      <vt:lpstr>'DU-6 (2)'!Print_Area</vt:lpstr>
      <vt:lpstr>'DU-8 (2)'!Print_Area</vt:lpstr>
      <vt:lpstr>Front!Print_Area</vt:lpstr>
      <vt:lpstr>'Mock '!Print_Area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dc:creator>
  <cp:lastModifiedBy>Rathore</cp:lastModifiedBy>
  <cp:lastPrinted>2020-04-14T02:41:23Z</cp:lastPrinted>
  <dcterms:created xsi:type="dcterms:W3CDTF">2017-04-08T04:21:42Z</dcterms:created>
  <dcterms:modified xsi:type="dcterms:W3CDTF">2021-01-03T00:59:48Z</dcterms:modified>
</cp:coreProperties>
</file>