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7905" firstSheet="1" activeTab="1"/>
  </bookViews>
  <sheets>
    <sheet name="Old_New (2)" sheetId="2" state="hidden" r:id="rId1"/>
    <sheet name="Old_New" sheetId="1" r:id="rId2"/>
  </sheets>
  <externalReferences>
    <externalReference r:id="rId3"/>
    <externalReference r:id="rId4"/>
    <externalReference r:id="rId5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0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0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0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0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0">#REF!</definedName>
    <definedName name="Nature_Amt">#REF!</definedName>
    <definedName name="Nature_Amt2" localSheetId="0">#REF!</definedName>
    <definedName name="Nature_Amt2">#REF!</definedName>
    <definedName name="Nature_Amt3" localSheetId="0">#REF!</definedName>
    <definedName name="Nature_Amt3">#REF!</definedName>
    <definedName name="Nature_Name" localSheetId="0">#REF!</definedName>
    <definedName name="Nature_Name">#REF!</definedName>
    <definedName name="Nature_Name2" localSheetId="0">#REF!</definedName>
    <definedName name="Nature_Name2">#REF!</definedName>
    <definedName name="Nature_Name3" localSheetId="0">#REF!</definedName>
    <definedName name="Nature_Name3">#REF!</definedName>
    <definedName name="Nature_of_Business">[1]DropDownValues!$O$5:$O$80</definedName>
    <definedName name="newbasicPB4">[2]Sheet1!$T$4:$T$37</definedName>
    <definedName name="NoAccount_PL" localSheetId="0">#REF!</definedName>
    <definedName name="NoAccount_PL">#REF!</definedName>
    <definedName name="NOB.Code">'[1]Nature Of Business'!$C$3:$C$5</definedName>
    <definedName name="normalBalIncm">'[1]Tax Calculated'!$B$100</definedName>
    <definedName name="oldbasicPB4">[2]Sheet1!$S$4:$S$37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0">#REF!</definedName>
    <definedName name="PL.Advertisement">#REF!</definedName>
    <definedName name="PL.Amount_a" localSheetId="0">#REF!</definedName>
    <definedName name="PL.Amount_a">#REF!</definedName>
    <definedName name="PL.Amount_b" localSheetId="0">#REF!</definedName>
    <definedName name="PL.Amount_b">#REF!</definedName>
    <definedName name="PL.Amount_c" localSheetId="0">#REF!</definedName>
    <definedName name="PL.Amount_c">#REF!</definedName>
    <definedName name="PL.Amount_d" localSheetId="0">#REF!</definedName>
    <definedName name="PL.Amount_d">#REF!</definedName>
    <definedName name="PL.AmtAvlAppr" localSheetId="0">#REF!</definedName>
    <definedName name="PL.AmtAvlAppr">#REF!</definedName>
    <definedName name="PL.AmtPaidToNonRes" localSheetId="0">#REF!</definedName>
    <definedName name="PL.AmtPaidToNonRes">#REF!</definedName>
    <definedName name="PL.AnyCompPaidToNonRes" localSheetId="0">#REF!</definedName>
    <definedName name="PL.AnyCompPaidToNonRes">#REF!</definedName>
    <definedName name="PL.AuditFee" localSheetId="0">#REF!</definedName>
    <definedName name="PL.AuditFee">#REF!</definedName>
    <definedName name="PL.BadDebt" localSheetId="0">#REF!</definedName>
    <definedName name="PL.BadDebt">#REF!</definedName>
    <definedName name="PL.BalBFPrevYr" localSheetId="0">#REF!</definedName>
    <definedName name="PL.BalBFPrevYr">#REF!</definedName>
    <definedName name="PL.Bonus" localSheetId="0">#REF!</definedName>
    <definedName name="PL.Bonus">#REF!</definedName>
    <definedName name="PL.BusinessReceipts" localSheetId="0">#REF!</definedName>
    <definedName name="PL.BusinessReceipts">#REF!</definedName>
    <definedName name="PL.ClubExp" localSheetId="0">#REF!</definedName>
    <definedName name="PL.ClubExp">#REF!</definedName>
    <definedName name="PL.Comissions" localSheetId="0">#REF!</definedName>
    <definedName name="PL.Comissions">#REF!</definedName>
    <definedName name="PL.CommissionExpdr" localSheetId="0">#REF!</definedName>
    <definedName name="PL.CommissionExpdr">#REF!</definedName>
    <definedName name="PL.Conference" localSheetId="0">#REF!</definedName>
    <definedName name="PL.Conference">#REF!</definedName>
    <definedName name="PL.ConsumptionOfStores" localSheetId="0">#REF!</definedName>
    <definedName name="PL.ConsumptionOfStores">#REF!</definedName>
    <definedName name="PL.ContToGratFund" localSheetId="0">#REF!</definedName>
    <definedName name="PL.ContToGratFund">#REF!</definedName>
    <definedName name="PL.ContToOthFund" localSheetId="0">#REF!</definedName>
    <definedName name="PL.ContToOthFund">#REF!</definedName>
    <definedName name="PL.ContToPF" localSheetId="0">#REF!</definedName>
    <definedName name="PL.ContToPF">#REF!</definedName>
    <definedName name="PL.ContToSuperAnnFund" localSheetId="0">#REF!</definedName>
    <definedName name="PL.ContToSuperAnnFund">#REF!</definedName>
    <definedName name="PL.ConveyanceExp" localSheetId="0">#REF!</definedName>
    <definedName name="PL.ConveyanceExp">#REF!</definedName>
    <definedName name="PL.DepreciationAmort" localSheetId="0">#REF!</definedName>
    <definedName name="PL.DepreciationAmort">#REF!</definedName>
    <definedName name="PL.Dividends" localSheetId="0">#REF!</definedName>
    <definedName name="PL.Dividends">#REF!</definedName>
    <definedName name="PL.Donation" localSheetId="0">#REF!</definedName>
    <definedName name="PL.Donation">#REF!</definedName>
    <definedName name="PL.Entertainment" localSheetId="0">#REF!</definedName>
    <definedName name="PL.Entertainment">#REF!</definedName>
    <definedName name="PL.Expenses" localSheetId="0">#REF!</definedName>
    <definedName name="PL.Expenses">#REF!</definedName>
    <definedName name="PL.Expenses_ii" localSheetId="0">#REF!</definedName>
    <definedName name="PL.Expenses_ii">#REF!</definedName>
    <definedName name="PL.FestivalCelebExp" localSheetId="0">#REF!</definedName>
    <definedName name="PL.FestivalCelebExp">#REF!</definedName>
    <definedName name="PL.ForeignTravelExp" localSheetId="0">#REF!</definedName>
    <definedName name="PL.ForeignTravelExp">#REF!</definedName>
    <definedName name="PL.Freight" localSheetId="0">#REF!</definedName>
    <definedName name="PL.Freight">#REF!</definedName>
    <definedName name="PL.Gift" localSheetId="0">#REF!</definedName>
    <definedName name="PL.Gift">#REF!</definedName>
    <definedName name="PL.GrossProfit" localSheetId="0">#REF!</definedName>
    <definedName name="PL.GrossProfit">#REF!</definedName>
    <definedName name="PL.GrossProfit_ii" localSheetId="0">#REF!</definedName>
    <definedName name="PL.GrossProfit_ii">#REF!</definedName>
    <definedName name="PL.GrossReceipt" localSheetId="0">#REF!</definedName>
    <definedName name="PL.GrossReceipt">#REF!</definedName>
    <definedName name="PL.GrossReceipt_ii" localSheetId="0">#REF!</definedName>
    <definedName name="PL.GrossReceipt_ii">#REF!</definedName>
    <definedName name="PL.GrossReceipts" localSheetId="0">#REF!</definedName>
    <definedName name="PL.GrossReceipts">#REF!</definedName>
    <definedName name="PL.GuestHouseExp" localSheetId="0">#REF!</definedName>
    <definedName name="PL.GuestHouseExp">#REF!</definedName>
    <definedName name="PL.Hospitality" localSheetId="0">#REF!</definedName>
    <definedName name="PL.Hospitality">#REF!</definedName>
    <definedName name="PL.HotelBoardLodge" localSheetId="0">#REF!</definedName>
    <definedName name="PL.HotelBoardLodge">#REF!</definedName>
    <definedName name="PL.InterestExpdr" localSheetId="0">#REF!</definedName>
    <definedName name="PL.InterestExpdr">#REF!</definedName>
    <definedName name="PL.InterestInc" localSheetId="0">#REF!</definedName>
    <definedName name="PL.InterestInc">#REF!</definedName>
    <definedName name="PL.KeyManInsur" localSheetId="0">#REF!</definedName>
    <definedName name="PL.KeyManInsur">#REF!</definedName>
    <definedName name="PL.LeaveEncash" localSheetId="0">#REF!</definedName>
    <definedName name="PL.LeaveEncash">#REF!</definedName>
    <definedName name="PL.LeaveTravelBenft" localSheetId="0">#REF!</definedName>
    <definedName name="PL.LeaveTravelBenft">#REF!</definedName>
    <definedName name="PL.LifeInsur" localSheetId="0">#REF!</definedName>
    <definedName name="PL.LifeInsur">#REF!</definedName>
    <definedName name="PL.MedExpReimb" localSheetId="0">#REF!</definedName>
    <definedName name="PL.MedExpReimb">#REF!</definedName>
    <definedName name="PL.MedInsur" localSheetId="0">#REF!</definedName>
    <definedName name="PL.MedInsur">#REF!</definedName>
    <definedName name="PL.MiscOthIncome" localSheetId="0">#REF!</definedName>
    <definedName name="PL.MiscOthIncome">#REF!</definedName>
    <definedName name="PL.NatureOfIncome_a" localSheetId="0">#REF!</definedName>
    <definedName name="PL.NatureOfIncome_a">#REF!</definedName>
    <definedName name="PL.NatureOfIncome_b" localSheetId="0">#REF!</definedName>
    <definedName name="PL.NatureOfIncome_b">#REF!</definedName>
    <definedName name="PL.NatureOfIncome_c" localSheetId="0">#REF!</definedName>
    <definedName name="PL.NatureOfIncome_c">#REF!</definedName>
    <definedName name="PL.NatureOfIncome_d" localSheetId="0">#REF!</definedName>
    <definedName name="PL.NatureOfIncome_d">#REF!</definedName>
    <definedName name="PL.NetProfit" localSheetId="0">#REF!</definedName>
    <definedName name="PL.NetProfit">#REF!</definedName>
    <definedName name="PL.NetProfit_ii" localSheetId="0">#REF!</definedName>
    <definedName name="PL.NetProfit_ii">#REF!</definedName>
    <definedName name="PL.OpeningStock" localSheetId="0">#REF!</definedName>
    <definedName name="PL.OpeningStock">#REF!</definedName>
    <definedName name="PL.OperatingRevenueAmt_a" localSheetId="0">#REF!</definedName>
    <definedName name="PL.OperatingRevenueAmt_a">#REF!</definedName>
    <definedName name="PL.OperatingRevenueAmt_b" localSheetId="0">#REF!</definedName>
    <definedName name="PL.OperatingRevenueAmt_b">#REF!</definedName>
    <definedName name="PL.OperatingRevenueAmt_c" localSheetId="0">#REF!</definedName>
    <definedName name="PL.OperatingRevenueAmt_c">#REF!</definedName>
    <definedName name="PL.OperatingRevenueAmt_d" localSheetId="0">#REF!</definedName>
    <definedName name="PL.OperatingRevenueAmt_d">#REF!</definedName>
    <definedName name="PL.OperatingRevenueName_a" localSheetId="0">#REF!</definedName>
    <definedName name="PL.OperatingRevenueName_a">#REF!</definedName>
    <definedName name="PL.OperatingRevenueName_b" localSheetId="0">#REF!</definedName>
    <definedName name="PL.OperatingRevenueName_b">#REF!</definedName>
    <definedName name="PL.OperatingRevenueName_c" localSheetId="0">#REF!</definedName>
    <definedName name="PL.OperatingRevenueName_c">#REF!</definedName>
    <definedName name="PL.OperatingRevenueName_d" localSheetId="0">#REF!</definedName>
    <definedName name="PL.OperatingRevenueName_d">#REF!</definedName>
    <definedName name="PL.OperatingRevenueTotAmt" localSheetId="0">#REF!</definedName>
    <definedName name="PL.OperatingRevenueTotAmt">#REF!</definedName>
    <definedName name="PL.OthEmpBenftExpdr" localSheetId="0">#REF!</definedName>
    <definedName name="PL.OthEmpBenftExpdr">#REF!</definedName>
    <definedName name="PL.OtherExpenses" localSheetId="0">#REF!</definedName>
    <definedName name="PL.OtherExpenses">#REF!</definedName>
    <definedName name="PL.OthersAmtLt1Lakh" localSheetId="0">#REF!</definedName>
    <definedName name="PL.OthersAmtLt1Lakh">#REF!</definedName>
    <definedName name="PL.OthersWherePANNotAvlble" localSheetId="0">#REF!</definedName>
    <definedName name="PL.OthersWherePANNotAvlble">#REF!</definedName>
    <definedName name="PL.OthInsur" localSheetId="0">#REF!</definedName>
    <definedName name="PL.OthInsur">#REF!</definedName>
    <definedName name="PL.OthProvisionsExpdr" localSheetId="0">#REF!</definedName>
    <definedName name="PL.OthProvisionsExpdr">#REF!</definedName>
    <definedName name="PL.PartnerAccBalTrf" localSheetId="0">#REF!</definedName>
    <definedName name="PL.PartnerAccBalTrf">#REF!</definedName>
    <definedName name="PL.PBIDTA" localSheetId="0">#REF!</definedName>
    <definedName name="PL.PBIDTA">#REF!</definedName>
    <definedName name="PL.PBT" localSheetId="0">#REF!</definedName>
    <definedName name="PL.PBT">#REF!</definedName>
    <definedName name="PL.PowerFuel" localSheetId="0">#REF!</definedName>
    <definedName name="PL.PowerFuel">#REF!</definedName>
    <definedName name="PL.ProfitAfterTax" localSheetId="0">#REF!</definedName>
    <definedName name="PL.ProfitAfterTax">#REF!</definedName>
    <definedName name="PL.ProfitOnAgriIncome" localSheetId="0">#REF!</definedName>
    <definedName name="PL.ProfitOnAgriIncome">#REF!</definedName>
    <definedName name="PL.ProfitOnCurrFluct" localSheetId="0">#REF!</definedName>
    <definedName name="PL.ProfitOnCurrFluct">#REF!</definedName>
    <definedName name="PL.ProfitOnInvChrSTT" localSheetId="0">#REF!</definedName>
    <definedName name="PL.ProfitOnInvChrSTT">#REF!</definedName>
    <definedName name="PL.ProfitOnOthInv" localSheetId="0">#REF!</definedName>
    <definedName name="PL.ProfitOnOthInv">#REF!</definedName>
    <definedName name="PL.ProfitOnSaleFixedAsset" localSheetId="0">#REF!</definedName>
    <definedName name="PL.ProfitOnSaleFixedAsset">#REF!</definedName>
    <definedName name="PL.ProvDefTax" localSheetId="0">#REF!</definedName>
    <definedName name="PL.ProvDefTax">#REF!</definedName>
    <definedName name="PL.ProvForBadDoubtDebt" localSheetId="0">#REF!</definedName>
    <definedName name="PL.ProvForBadDoubtDebt">#REF!</definedName>
    <definedName name="PL.ProvForCurrTax" localSheetId="0">#REF!</definedName>
    <definedName name="PL.ProvForCurrTax">#REF!</definedName>
    <definedName name="PL.Purchases" localSheetId="0">#REF!</definedName>
    <definedName name="PL.Purchases">#REF!</definedName>
    <definedName name="PL.RentExpdr" localSheetId="0">#REF!</definedName>
    <definedName name="PL.RentExpdr">#REF!</definedName>
    <definedName name="PL.RentInc" localSheetId="0">#REF!</definedName>
    <definedName name="PL.RentInc">#REF!</definedName>
    <definedName name="PL.RepairMach" localSheetId="0">#REF!</definedName>
    <definedName name="PL.RepairMach">#REF!</definedName>
    <definedName name="PL.RepairsBldg" localSheetId="0">#REF!</definedName>
    <definedName name="PL.RepairsBldg">#REF!</definedName>
    <definedName name="PL.SaleOfGoods" localSheetId="0">#REF!</definedName>
    <definedName name="PL.SaleOfGoods">#REF!</definedName>
    <definedName name="PL.SaleOfServices" localSheetId="0">#REF!</definedName>
    <definedName name="PL.SaleOfServices">#REF!</definedName>
    <definedName name="PL.SalePromoExp" localSheetId="0">#REF!</definedName>
    <definedName name="PL.SalePromoExp">#REF!</definedName>
    <definedName name="PL.SalsWages" localSheetId="0">#REF!</definedName>
    <definedName name="PL.SalsWages">#REF!</definedName>
    <definedName name="PL.Scholarship" localSheetId="0">#REF!</definedName>
    <definedName name="PL.Scholarship">#REF!</definedName>
    <definedName name="PL.StaffWelfareExp" localSheetId="0">#REF!</definedName>
    <definedName name="PL.StaffWelfareExp">#REF!</definedName>
    <definedName name="PL.TelephoneExp" localSheetId="0">#REF!</definedName>
    <definedName name="PL.TelephoneExp">#REF!</definedName>
    <definedName name="PL.TotalNAC" localSheetId="0">#REF!</definedName>
    <definedName name="PL.TotalNAC">#REF!</definedName>
    <definedName name="PL.TotCreditsToPL" localSheetId="0">#REF!</definedName>
    <definedName name="PL.TotCreditsToPL">#REF!</definedName>
    <definedName name="PL.TotEmployeeComp" localSheetId="0">#REF!</definedName>
    <definedName name="PL.TotEmployeeComp">#REF!</definedName>
    <definedName name="PL.TotInsurances" localSheetId="0">#REF!</definedName>
    <definedName name="PL.TotInsurances">#REF!</definedName>
    <definedName name="PL.TotOthIncome" localSheetId="0">#REF!</definedName>
    <definedName name="PL.TotOthIncome">#REF!</definedName>
    <definedName name="PL.TotRevenueFrmOperations" localSheetId="0">#REF!</definedName>
    <definedName name="PL.TotRevenueFrmOperations">#REF!</definedName>
    <definedName name="PL.TravelExp" localSheetId="0">#REF!</definedName>
    <definedName name="PL.TravelExp">#REF!</definedName>
    <definedName name="PL.TrfToReserves" localSheetId="0">#REF!</definedName>
    <definedName name="PL.TrfToReserves">#REF!</definedName>
    <definedName name="PLBD.Amount" localSheetId="0">#REF!</definedName>
    <definedName name="PLBD.Amount">#REF!</definedName>
    <definedName name="PLBD.Amount_a" localSheetId="0">#REF!</definedName>
    <definedName name="PLBD.Amount_a">#REF!</definedName>
    <definedName name="PLBD.Amount_b" localSheetId="0">#REF!</definedName>
    <definedName name="PLBD.Amount_b">#REF!</definedName>
    <definedName name="PLBD.Amount_c" localSheetId="0">#REF!</definedName>
    <definedName name="PLBD.Amount_c">#REF!</definedName>
    <definedName name="PLBD.Amount_d" localSheetId="0">#REF!</definedName>
    <definedName name="PLBD.Amount_d">#REF!</definedName>
    <definedName name="PLBD.Amount_e" localSheetId="0">#REF!</definedName>
    <definedName name="PLBD.Amount_e">#REF!</definedName>
    <definedName name="PLBD.PAN" localSheetId="0">#REF!</definedName>
    <definedName name="PLBD.PAN">#REF!</definedName>
    <definedName name="PLBD.PAN_a" localSheetId="0">#REF!</definedName>
    <definedName name="PLBD.PAN_a">#REF!</definedName>
    <definedName name="PLBD.PAN_b" localSheetId="0">#REF!</definedName>
    <definedName name="PLBD.PAN_b">#REF!</definedName>
    <definedName name="PLBD.PAN_c" localSheetId="0">#REF!</definedName>
    <definedName name="PLBD.PAN_c">#REF!</definedName>
    <definedName name="PLBD.PAN_d" localSheetId="0">#REF!</definedName>
    <definedName name="PLBD.PAN_d">#REF!</definedName>
    <definedName name="PLBD.PAN_e" localSheetId="0">#REF!</definedName>
    <definedName name="PLBD.PAN_e">#REF!</definedName>
    <definedName name="PLCE.NonResOtherCompany" localSheetId="0">#REF!</definedName>
    <definedName name="PLCE.NonResOtherCompany">#REF!</definedName>
    <definedName name="PLCE.Others" localSheetId="0">#REF!</definedName>
    <definedName name="PLCE.Others">#REF!</definedName>
    <definedName name="PLCrEx.OthDutyTaxCess" localSheetId="0">#REF!</definedName>
    <definedName name="PLCrEx.OthDutyTaxCess">#REF!</definedName>
    <definedName name="PLCrEx.ServiceTax" localSheetId="0">#REF!</definedName>
    <definedName name="PLCrEx.ServiceTax">#REF!</definedName>
    <definedName name="PLCrEx.TotExciseCustomsVAT" localSheetId="0">#REF!</definedName>
    <definedName name="PLCrEx.TotExciseCustomsVAT">#REF!</definedName>
    <definedName name="PLCrEx.UnionExciseDuty" localSheetId="0">#REF!</definedName>
    <definedName name="PLCrEx.UnionExciseDuty">#REF!</definedName>
    <definedName name="PLCrEx.VATorSaleTax" localSheetId="0">#REF!</definedName>
    <definedName name="PLCrEx.VATorSaleTax">#REF!</definedName>
    <definedName name="PLCS.FinishedGoods" localSheetId="0">#REF!</definedName>
    <definedName name="PLCS.FinishedGoods">#REF!</definedName>
    <definedName name="PLCS.RawMaterial" localSheetId="0">#REF!</definedName>
    <definedName name="PLCS.RawMaterial">#REF!</definedName>
    <definedName name="PLCS.TotIncome" localSheetId="0">#REF!</definedName>
    <definedName name="PLCS.TotIncome">#REF!</definedName>
    <definedName name="PLCS.WorkInProgress" localSheetId="0">#REF!</definedName>
    <definedName name="PLCS.WorkInProgress">#REF!</definedName>
    <definedName name="PLDutiEx.CounterVailDuty" localSheetId="0">#REF!</definedName>
    <definedName name="PLDutiEx.CounterVailDuty">#REF!</definedName>
    <definedName name="PLDutiEx.CustomDuty" localSheetId="0">#REF!</definedName>
    <definedName name="PLDutiEx.CustomDuty">#REF!</definedName>
    <definedName name="PLDutiEx.OthDutyTaxCess" localSheetId="0">#REF!</definedName>
    <definedName name="PLDutiEx.OthDutyTaxCess">#REF!</definedName>
    <definedName name="PLDutiEx.ServiceTax" localSheetId="0">#REF!</definedName>
    <definedName name="PLDutiEx.ServiceTax">#REF!</definedName>
    <definedName name="PLDutiEx.SplAddDuty" localSheetId="0">#REF!</definedName>
    <definedName name="PLDutiEx.SplAddDuty">#REF!</definedName>
    <definedName name="PLDutiEx.TotExciseCustomsVAT" localSheetId="0">#REF!</definedName>
    <definedName name="PLDutiEx.TotExciseCustomsVAT">#REF!</definedName>
    <definedName name="PLDutiEx.UnionExciseDuty" localSheetId="0">#REF!</definedName>
    <definedName name="PLDutiEx.UnionExciseDuty">#REF!</definedName>
    <definedName name="PLDutiEx.VATorSaleTax" localSheetId="0">#REF!</definedName>
    <definedName name="PLDutiEx.VATorSaleTax">#REF!</definedName>
    <definedName name="PLI.NonResOtherCompany" localSheetId="0">#REF!</definedName>
    <definedName name="PLI.NonResOtherCompany">#REF!</definedName>
    <definedName name="PLI.Others" localSheetId="0">#REF!</definedName>
    <definedName name="PLI.Others">#REF!</definedName>
    <definedName name="PLOE.ExpenseAmt_a" localSheetId="0">#REF!</definedName>
    <definedName name="PLOE.ExpenseAmt_a">#REF!</definedName>
    <definedName name="PLOE.ExpenseAmt_b" localSheetId="0">#REF!</definedName>
    <definedName name="PLOE.ExpenseAmt_b">#REF!</definedName>
    <definedName name="PLOE.ExpenseAmt_c" localSheetId="0">#REF!</definedName>
    <definedName name="PLOE.ExpenseAmt_c">#REF!</definedName>
    <definedName name="PLOE.ExpenseAmt_d" localSheetId="0">#REF!</definedName>
    <definedName name="PLOE.ExpenseAmt_d">#REF!</definedName>
    <definedName name="PLOE.ExpenseNature_a" localSheetId="0">#REF!</definedName>
    <definedName name="PLOE.ExpenseNature_a">#REF!</definedName>
    <definedName name="PLOE.ExpenseNature_b" localSheetId="0">#REF!</definedName>
    <definedName name="PLOE.ExpenseNature_b">#REF!</definedName>
    <definedName name="PLOE.ExpenseNature_c" localSheetId="0">#REF!</definedName>
    <definedName name="PLOE.ExpenseNature_c">#REF!</definedName>
    <definedName name="PLOE.ExpenseNature_d" localSheetId="0">#REF!</definedName>
    <definedName name="PLOE.ExpenseNature_d">#REF!</definedName>
    <definedName name="PLOS.FinishedGoods" localSheetId="0">#REF!</definedName>
    <definedName name="PLOS.FinishedGoods">#REF!</definedName>
    <definedName name="PLOS.RawMaterial" localSheetId="0">#REF!</definedName>
    <definedName name="PLOS.RawMaterial">#REF!</definedName>
    <definedName name="PLOS.WorkInProgress" localSheetId="0">#REF!</definedName>
    <definedName name="PLOS.WorkInProgress">#REF!</definedName>
    <definedName name="PLPC.NonResOtherCompany" localSheetId="0">#REF!</definedName>
    <definedName name="PLPC.NonResOtherCompany">#REF!</definedName>
    <definedName name="PLPC.Others" localSheetId="0">#REF!</definedName>
    <definedName name="PLPC.Others">#REF!</definedName>
    <definedName name="PLPC.Total" localSheetId="0">#REF!</definedName>
    <definedName name="PLPC.Total">#REF!</definedName>
    <definedName name="PLRateEx.Cess" localSheetId="0">#REF!</definedName>
    <definedName name="PLRateEx.Cess">#REF!</definedName>
    <definedName name="PLRateEx.OthDutyTaxCess" localSheetId="0">#REF!</definedName>
    <definedName name="PLRateEx.OthDutyTaxCess">#REF!</definedName>
    <definedName name="PLRateEx.ServiceTax" localSheetId="0">#REF!</definedName>
    <definedName name="PLRateEx.ServiceTax">#REF!</definedName>
    <definedName name="PLRateEx.TotExciseCustomsVAT" localSheetId="0">#REF!</definedName>
    <definedName name="PLRateEx.TotExciseCustomsVAT">#REF!</definedName>
    <definedName name="PLRateEx.UnionExciseDuty" localSheetId="0">#REF!</definedName>
    <definedName name="PLRateEx.UnionExciseDuty">#REF!</definedName>
    <definedName name="PLRateEx.VATorSaleTax" localSheetId="0">#REF!</definedName>
    <definedName name="PLRateEx.VATorSaleTax">#REF!</definedName>
    <definedName name="PLRY.NonResOtherCompany" localSheetId="0">#REF!</definedName>
    <definedName name="PLRY.NonResOtherCompany">#REF!</definedName>
    <definedName name="PLRY.Others" localSheetId="0">#REF!</definedName>
    <definedName name="PLRY.Others">#REF!</definedName>
    <definedName name="PLRY.Total" localSheetId="0">#REF!</definedName>
    <definedName name="PLRY.Total">#REF!</definedName>
    <definedName name="PortugueseCode">[1]DropDownValues!$D$72:$D$74</definedName>
    <definedName name="_xlnm.Print_Area" localSheetId="1">Old_New!$A$1:$I$20</definedName>
    <definedName name="_xlnm.Print_Area" localSheetId="0">'Old_New (2)'!$A$1:$I$20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0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0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'[3]DropDown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4" i="2"/>
  <c r="F12" i="2"/>
  <c r="G12" i="2" s="1"/>
  <c r="C12" i="2"/>
  <c r="B12" i="2"/>
  <c r="F11" i="2"/>
  <c r="G6" i="2"/>
  <c r="G5" i="2"/>
  <c r="E5" i="2"/>
  <c r="B4" i="2"/>
  <c r="C4" i="2" s="1"/>
  <c r="C7" i="2" s="1"/>
  <c r="C13" i="2" s="1"/>
  <c r="F2" i="2"/>
  <c r="G4" i="2" s="1"/>
  <c r="G7" i="2" s="1"/>
  <c r="G13" i="2" s="1"/>
  <c r="E2" i="2"/>
  <c r="C15" i="2" l="1"/>
  <c r="C14" i="2"/>
  <c r="C16" i="2" s="1"/>
  <c r="G14" i="2"/>
  <c r="G15" i="2"/>
  <c r="F15" i="1"/>
  <c r="F14" i="1"/>
  <c r="F12" i="1"/>
  <c r="B12" i="1"/>
  <c r="C12" i="1" s="1"/>
  <c r="F11" i="1"/>
  <c r="G12" i="1" s="1"/>
  <c r="G6" i="1"/>
  <c r="G5" i="1"/>
  <c r="E5" i="1"/>
  <c r="B4" i="1"/>
  <c r="C4" i="1" s="1"/>
  <c r="C7" i="1" s="1"/>
  <c r="C13" i="1" s="1"/>
  <c r="F2" i="1"/>
  <c r="G4" i="1" s="1"/>
  <c r="E2" i="1"/>
  <c r="G7" i="1" l="1"/>
  <c r="G13" i="1" s="1"/>
  <c r="G16" i="2"/>
  <c r="C17" i="2"/>
  <c r="C18" i="2" s="1"/>
  <c r="C15" i="1"/>
  <c r="C14" i="1"/>
  <c r="G14" i="1"/>
  <c r="G15" i="1"/>
  <c r="C16" i="1" l="1"/>
  <c r="G16" i="1"/>
  <c r="G18" i="2"/>
  <c r="G17" i="2"/>
  <c r="C17" i="1"/>
  <c r="C18" i="1" s="1"/>
  <c r="G17" i="1"/>
  <c r="G18" i="1" s="1"/>
  <c r="C19" i="2" l="1"/>
  <c r="A19" i="2"/>
  <c r="E19" i="2"/>
  <c r="G19" i="2"/>
  <c r="C19" i="1"/>
  <c r="A19" i="1"/>
  <c r="G19" i="1"/>
  <c r="E19" i="1"/>
</calcChain>
</file>

<file path=xl/sharedStrings.xml><?xml version="1.0" encoding="utf-8"?>
<sst xmlns="http://schemas.openxmlformats.org/spreadsheetml/2006/main" count="106" uniqueCount="41">
  <si>
    <r>
      <t>Old Tax Rates Regime-Non Sr Citizen (FY 2020-21 or</t>
    </r>
    <r>
      <rPr>
        <b/>
        <sz val="12"/>
        <color rgb="FF0033CC"/>
        <rFont val="Arial"/>
        <family val="2"/>
      </rPr>
      <t xml:space="preserve"> FY 2021-22</t>
    </r>
    <r>
      <rPr>
        <b/>
        <sz val="12"/>
        <rFont val="Arial"/>
        <family val="2"/>
      </rPr>
      <t xml:space="preserve">) </t>
    </r>
  </si>
  <si>
    <r>
      <t xml:space="preserve">New Tax Rates Regime- Any Individual (FY 2020-21 or </t>
    </r>
    <r>
      <rPr>
        <b/>
        <sz val="12"/>
        <color rgb="FF0033CC"/>
        <rFont val="Arial"/>
        <family val="2"/>
      </rPr>
      <t>FY 2021-22</t>
    </r>
    <r>
      <rPr>
        <b/>
        <sz val="12"/>
        <color rgb="FFC00000"/>
        <rFont val="Arial"/>
        <family val="2"/>
      </rPr>
      <t xml:space="preserve">) </t>
    </r>
  </si>
  <si>
    <t xml:space="preserve">Gross Salary </t>
  </si>
  <si>
    <t>Old Tax Rates Regime</t>
  </si>
  <si>
    <t xml:space="preserve">Less Ded u/s 10 (HRA, etc) </t>
  </si>
  <si>
    <t xml:space="preserve">Less Ded u/s 10 (HRA, etc.) </t>
  </si>
  <si>
    <r>
      <t>Upto 2,50,000</t>
    </r>
    <r>
      <rPr>
        <sz val="12"/>
        <color rgb="FFC00000"/>
        <rFont val="Arial"/>
        <family val="2"/>
      </rPr>
      <t xml:space="preserve"> (3L / 5L)</t>
    </r>
  </si>
  <si>
    <t xml:space="preserve">Nil </t>
  </si>
  <si>
    <t>Less Ded u/s 16 Std Ded</t>
  </si>
  <si>
    <t xml:space="preserve">Less Ded u/s 16 Std Deduction </t>
  </si>
  <si>
    <t>2,50,001   to    5,00,000</t>
  </si>
  <si>
    <t xml:space="preserve">Income from House Property </t>
  </si>
  <si>
    <t>5,00,001   to  10,00,000</t>
  </si>
  <si>
    <t xml:space="preserve">Other Source:  S.B. Interest </t>
  </si>
  <si>
    <t xml:space="preserve">S.B. Interest </t>
  </si>
  <si>
    <t>Above            10,00,000</t>
  </si>
  <si>
    <t xml:space="preserve">Gross Total  Income </t>
  </si>
  <si>
    <t>New Tax Rates Regime</t>
  </si>
  <si>
    <t xml:space="preserve">Less Deductions (80C to 80U) </t>
  </si>
  <si>
    <t xml:space="preserve">   Upto             2,50,000</t>
  </si>
  <si>
    <t>80C / 80CCD(1):  PF_PPF_NSCs</t>
  </si>
  <si>
    <t>80CCD (1B):  New pension Scheme</t>
  </si>
  <si>
    <t>5,00,001   to    7,50,000</t>
  </si>
  <si>
    <t xml:space="preserve">80CCD (2):  Employer's NPS </t>
  </si>
  <si>
    <t>7,50,001   to  10,00,000</t>
  </si>
  <si>
    <t>80TTA: S B Intt (Non-Sr Citizen)</t>
  </si>
  <si>
    <t>10,00,001  to  12,50,000</t>
  </si>
  <si>
    <t xml:space="preserve">Total income </t>
  </si>
  <si>
    <t>12,50,001   to  15,00,000</t>
  </si>
  <si>
    <t xml:space="preserve">Income Tax </t>
  </si>
  <si>
    <t xml:space="preserve">   Above            15,00,000</t>
  </si>
  <si>
    <t>Less Rebate u/s 87A (TI upto Rs  500,000)</t>
  </si>
  <si>
    <t>Max 12500</t>
  </si>
  <si>
    <t xml:space="preserve">No Change </t>
  </si>
  <si>
    <t>Rebate u/s 87A (if TI upto  5 Lakhs)</t>
  </si>
  <si>
    <t>HEC @ 4%</t>
  </si>
  <si>
    <t>No Surcharge   (if TI upto 50 Lakhs)</t>
  </si>
  <si>
    <t>Non-Senior Citizen</t>
  </si>
  <si>
    <t xml:space="preserve">Tax Liability </t>
  </si>
  <si>
    <t>Health &amp; Education Cess @ 4%</t>
  </si>
  <si>
    <r>
      <t xml:space="preserve">Compiled by Dr SB Rathore, </t>
    </r>
    <r>
      <rPr>
        <i/>
        <sz val="9"/>
        <color rgb="FF7030A0"/>
        <rFont val="Arial"/>
        <family val="2"/>
      </rPr>
      <t xml:space="preserve">M.Com; M.Phil; LL.B; Ph.D. </t>
    </r>
    <r>
      <rPr>
        <i/>
        <sz val="10"/>
        <color rgb="FF7030A0"/>
        <rFont val="Arial"/>
        <family val="2"/>
      </rPr>
      <t xml:space="preserve">  Former Associate Professor of Commerce, Shyam Lal College  (42 yrs Teaching Experience from Oct-1977 to Dec-2019) # 9811116835 www.taxclasses.in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</si>
</sst>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33CC"/>
      <name val="Arial"/>
      <family val="2"/>
    </font>
    <font>
      <sz val="12"/>
      <color theme="0"/>
      <name val="Arial"/>
      <family val="2"/>
    </font>
    <font>
      <b/>
      <sz val="12"/>
      <color rgb="FFC00000"/>
      <name val="Arial"/>
      <family val="2"/>
    </font>
    <font>
      <sz val="12"/>
      <name val="Arial"/>
      <family val="2"/>
    </font>
    <font>
      <sz val="12"/>
      <color rgb="FF0099FF"/>
      <name val="Arial"/>
      <family val="2"/>
    </font>
    <font>
      <sz val="12"/>
      <color rgb="FFC00000"/>
      <name val="Arial"/>
      <family val="2"/>
    </font>
    <font>
      <sz val="12"/>
      <color rgb="FF0A0AAE"/>
      <name val="Arial"/>
      <family val="2"/>
    </font>
    <font>
      <sz val="12"/>
      <color theme="7" tint="-0.499984740745262"/>
      <name val="Arial"/>
      <family val="2"/>
    </font>
    <font>
      <sz val="12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B050"/>
      <name val="Arial"/>
      <family val="2"/>
    </font>
    <font>
      <sz val="11"/>
      <name val="Arial"/>
      <family val="2"/>
    </font>
    <font>
      <i/>
      <sz val="10"/>
      <color rgb="FF7030A0"/>
      <name val="Arial"/>
      <family val="2"/>
    </font>
    <font>
      <i/>
      <sz val="9"/>
      <color rgb="FF7030A0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5" fillId="2" borderId="2" xfId="2" applyFont="1" applyFill="1" applyBorder="1" applyAlignment="1">
      <alignment horizontal="center"/>
    </xf>
    <xf numFmtId="0" fontId="7" fillId="0" borderId="2" xfId="2" applyFont="1" applyBorder="1"/>
    <xf numFmtId="0" fontId="7" fillId="0" borderId="3" xfId="2" applyFont="1" applyBorder="1"/>
    <xf numFmtId="0" fontId="7" fillId="0" borderId="0" xfId="2" applyFont="1"/>
    <xf numFmtId="0" fontId="8" fillId="0" borderId="4" xfId="2" applyFont="1" applyBorder="1"/>
    <xf numFmtId="0" fontId="7" fillId="3" borderId="0" xfId="2" applyFont="1" applyFill="1" applyBorder="1"/>
    <xf numFmtId="0" fontId="7" fillId="0" borderId="0" xfId="2" applyFont="1" applyBorder="1"/>
    <xf numFmtId="0" fontId="5" fillId="2" borderId="0" xfId="2" applyFont="1" applyFill="1" applyBorder="1" applyAlignment="1">
      <alignment horizontal="center"/>
    </xf>
    <xf numFmtId="0" fontId="8" fillId="0" borderId="0" xfId="2" applyFont="1" applyBorder="1"/>
    <xf numFmtId="0" fontId="7" fillId="4" borderId="0" xfId="2" applyFont="1" applyFill="1" applyBorder="1"/>
    <xf numFmtId="0" fontId="8" fillId="0" borderId="4" xfId="2" applyFont="1" applyBorder="1" applyAlignment="1">
      <alignment horizontal="left" indent="2"/>
    </xf>
    <xf numFmtId="0" fontId="8" fillId="0" borderId="0" xfId="2" applyFont="1" applyBorder="1" applyAlignment="1">
      <alignment horizontal="left" indent="2"/>
    </xf>
    <xf numFmtId="0" fontId="7" fillId="0" borderId="0" xfId="2" applyFont="1" applyFill="1" applyBorder="1"/>
    <xf numFmtId="0" fontId="7" fillId="5" borderId="4" xfId="2" applyFont="1" applyFill="1" applyBorder="1" applyAlignment="1">
      <alignment horizontal="left" indent="1"/>
    </xf>
    <xf numFmtId="0" fontId="7" fillId="5" borderId="5" xfId="2" applyFont="1" applyFill="1" applyBorder="1" applyAlignment="1">
      <alignment horizontal="center"/>
    </xf>
    <xf numFmtId="0" fontId="7" fillId="0" borderId="6" xfId="2" applyFont="1" applyBorder="1"/>
    <xf numFmtId="0" fontId="9" fillId="0" borderId="0" xfId="2" applyFont="1" applyBorder="1" applyAlignment="1">
      <alignment horizontal="left" indent="2"/>
    </xf>
    <xf numFmtId="9" fontId="7" fillId="5" borderId="5" xfId="1" applyFont="1" applyFill="1" applyBorder="1" applyAlignment="1">
      <alignment horizontal="center"/>
    </xf>
    <xf numFmtId="0" fontId="10" fillId="0" borderId="4" xfId="2" applyFont="1" applyBorder="1"/>
    <xf numFmtId="0" fontId="10" fillId="0" borderId="0" xfId="2" applyFont="1" applyBorder="1"/>
    <xf numFmtId="0" fontId="11" fillId="0" borderId="4" xfId="2" applyFont="1" applyBorder="1"/>
    <xf numFmtId="0" fontId="3" fillId="0" borderId="0" xfId="2" applyFont="1" applyBorder="1" applyAlignment="1">
      <alignment horizontal="right"/>
    </xf>
    <xf numFmtId="0" fontId="7" fillId="3" borderId="6" xfId="2" applyFont="1" applyFill="1" applyBorder="1"/>
    <xf numFmtId="0" fontId="11" fillId="0" borderId="0" xfId="2" applyFont="1" applyBorder="1"/>
    <xf numFmtId="0" fontId="7" fillId="4" borderId="6" xfId="2" applyFont="1" applyFill="1" applyBorder="1"/>
    <xf numFmtId="0" fontId="7" fillId="0" borderId="4" xfId="2" applyFont="1" applyBorder="1"/>
    <xf numFmtId="0" fontId="9" fillId="0" borderId="0" xfId="2" applyFont="1" applyBorder="1"/>
    <xf numFmtId="0" fontId="7" fillId="6" borderId="4" xfId="2" applyFont="1" applyFill="1" applyBorder="1" applyAlignment="1">
      <alignment horizontal="left" indent="1"/>
    </xf>
    <xf numFmtId="0" fontId="7" fillId="6" borderId="5" xfId="2" applyFont="1" applyFill="1" applyBorder="1" applyAlignment="1">
      <alignment horizontal="center"/>
    </xf>
    <xf numFmtId="0" fontId="7" fillId="0" borderId="4" xfId="2" applyFont="1" applyBorder="1" applyAlignment="1">
      <alignment horizontal="left" indent="2"/>
    </xf>
    <xf numFmtId="0" fontId="7" fillId="0" borderId="0" xfId="2" applyFont="1" applyBorder="1" applyAlignment="1">
      <alignment horizontal="left" indent="2"/>
    </xf>
    <xf numFmtId="9" fontId="7" fillId="6" borderId="5" xfId="1" applyFont="1" applyFill="1" applyBorder="1" applyAlignment="1">
      <alignment horizontal="center"/>
    </xf>
    <xf numFmtId="0" fontId="12" fillId="0" borderId="0" xfId="2" applyFont="1" applyBorder="1" applyAlignment="1">
      <alignment horizontal="left" indent="2"/>
    </xf>
    <xf numFmtId="0" fontId="3" fillId="7" borderId="7" xfId="2" applyFont="1" applyFill="1" applyBorder="1"/>
    <xf numFmtId="0" fontId="7" fillId="0" borderId="0" xfId="2" applyFont="1" applyBorder="1" applyAlignment="1">
      <alignment horizontal="right" indent="1"/>
    </xf>
    <xf numFmtId="0" fontId="12" fillId="0" borderId="0" xfId="2" applyFont="1" applyBorder="1"/>
    <xf numFmtId="0" fontId="7" fillId="0" borderId="0" xfId="2" applyFont="1" applyBorder="1" applyAlignment="1">
      <alignment horizontal="center"/>
    </xf>
    <xf numFmtId="1" fontId="12" fillId="0" borderId="0" xfId="2" applyNumberFormat="1" applyFont="1" applyBorder="1"/>
    <xf numFmtId="0" fontId="7" fillId="6" borderId="8" xfId="2" applyFont="1" applyFill="1" applyBorder="1" applyAlignment="1">
      <alignment horizontal="left" indent="1"/>
    </xf>
    <xf numFmtId="9" fontId="7" fillId="6" borderId="9" xfId="1" applyFont="1" applyFill="1" applyBorder="1" applyAlignment="1">
      <alignment horizontal="center"/>
    </xf>
    <xf numFmtId="0" fontId="13" fillId="0" borderId="4" xfId="2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1" fontId="7" fillId="0" borderId="0" xfId="2" applyNumberFormat="1" applyFont="1" applyBorder="1"/>
    <xf numFmtId="0" fontId="15" fillId="8" borderId="4" xfId="2" applyFont="1" applyFill="1" applyBorder="1" applyAlignment="1">
      <alignment horizontal="left" indent="2"/>
    </xf>
    <xf numFmtId="0" fontId="7" fillId="8" borderId="5" xfId="2" applyFont="1" applyFill="1" applyBorder="1"/>
    <xf numFmtId="0" fontId="7" fillId="3" borderId="4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7" xfId="2" applyFont="1" applyFill="1" applyBorder="1"/>
    <xf numFmtId="1" fontId="3" fillId="0" borderId="7" xfId="2" applyNumberFormat="1" applyFont="1" applyFill="1" applyBorder="1"/>
    <xf numFmtId="0" fontId="15" fillId="8" borderId="8" xfId="2" applyFont="1" applyFill="1" applyBorder="1" applyAlignment="1">
      <alignment horizontal="left" indent="2"/>
    </xf>
    <xf numFmtId="0" fontId="7" fillId="8" borderId="9" xfId="2" applyFont="1" applyFill="1" applyBorder="1"/>
    <xf numFmtId="0" fontId="6" fillId="0" borderId="8" xfId="2" applyFont="1" applyBorder="1"/>
    <xf numFmtId="0" fontId="3" fillId="0" borderId="10" xfId="2" applyFont="1" applyFill="1" applyBorder="1" applyAlignment="1">
      <alignment horizontal="right"/>
    </xf>
    <xf numFmtId="1" fontId="6" fillId="7" borderId="10" xfId="2" applyNumberFormat="1" applyFont="1" applyFill="1" applyBorder="1"/>
    <xf numFmtId="0" fontId="5" fillId="2" borderId="10" xfId="2" applyFont="1" applyFill="1" applyBorder="1" applyAlignment="1">
      <alignment horizontal="center"/>
    </xf>
    <xf numFmtId="0" fontId="6" fillId="0" borderId="10" xfId="2" applyFont="1" applyBorder="1"/>
    <xf numFmtId="0" fontId="3" fillId="0" borderId="10" xfId="2" applyFont="1" applyFill="1" applyBorder="1" applyAlignment="1">
      <alignment horizontal="center"/>
    </xf>
    <xf numFmtId="1" fontId="6" fillId="7" borderId="10" xfId="2" applyNumberFormat="1" applyFont="1" applyFill="1" applyBorder="1" applyAlignment="1">
      <alignment horizontal="right"/>
    </xf>
    <xf numFmtId="0" fontId="7" fillId="0" borderId="10" xfId="2" applyFont="1" applyBorder="1"/>
    <xf numFmtId="0" fontId="7" fillId="0" borderId="9" xfId="2" applyFont="1" applyBorder="1"/>
    <xf numFmtId="0" fontId="7" fillId="0" borderId="0" xfId="0" applyFont="1"/>
    <xf numFmtId="0" fontId="5" fillId="0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9" fontId="7" fillId="0" borderId="0" xfId="1" applyFont="1" applyAlignment="1">
      <alignment horizontal="center"/>
    </xf>
    <xf numFmtId="0" fontId="18" fillId="0" borderId="0" xfId="0" applyFont="1" applyAlignment="1"/>
    <xf numFmtId="0" fontId="16" fillId="0" borderId="1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6" fillId="6" borderId="3" xfId="2" applyFont="1" applyFill="1" applyBorder="1" applyAlignment="1">
      <alignment horizontal="center"/>
    </xf>
    <xf numFmtId="0" fontId="14" fillId="8" borderId="4" xfId="2" applyFont="1" applyFill="1" applyBorder="1" applyAlignment="1">
      <alignment horizontal="center"/>
    </xf>
    <xf numFmtId="0" fontId="14" fillId="8" borderId="5" xfId="2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F23" sqref="F23"/>
    </sheetView>
  </sheetViews>
  <sheetFormatPr defaultColWidth="15.7109375" defaultRowHeight="20.100000000000001" customHeight="1" x14ac:dyDescent="0.2"/>
  <cols>
    <col min="1" max="1" width="40.7109375" style="4" customWidth="1"/>
    <col min="2" max="3" width="15.7109375" style="4" customWidth="1"/>
    <col min="4" max="4" width="3.7109375" style="62" customWidth="1"/>
    <col min="5" max="5" width="40.7109375" style="4" customWidth="1"/>
    <col min="6" max="7" width="15.7109375" style="4" customWidth="1"/>
    <col min="8" max="8" width="27.42578125" style="4" customWidth="1"/>
    <col min="9" max="9" width="9" style="4" customWidth="1"/>
    <col min="10" max="16384" width="15.7109375" style="4"/>
  </cols>
  <sheetData>
    <row r="1" spans="1:9" ht="21" customHeight="1" thickBot="1" x14ac:dyDescent="0.3">
      <c r="A1" s="69" t="s">
        <v>0</v>
      </c>
      <c r="B1" s="70"/>
      <c r="C1" s="70"/>
      <c r="D1" s="1"/>
      <c r="E1" s="71" t="s">
        <v>1</v>
      </c>
      <c r="F1" s="71"/>
      <c r="G1" s="71"/>
      <c r="H1" s="2"/>
      <c r="I1" s="3"/>
    </row>
    <row r="2" spans="1:9" ht="18.95" customHeight="1" x14ac:dyDescent="0.25">
      <c r="A2" s="5" t="s">
        <v>2</v>
      </c>
      <c r="B2" s="6">
        <v>2500000</v>
      </c>
      <c r="C2" s="7"/>
      <c r="D2" s="8"/>
      <c r="E2" s="9" t="str">
        <f>+A2</f>
        <v xml:space="preserve">Gross Salary </v>
      </c>
      <c r="F2" s="10">
        <f>+B2</f>
        <v>2500000</v>
      </c>
      <c r="G2" s="7"/>
      <c r="H2" s="72" t="s">
        <v>3</v>
      </c>
      <c r="I2" s="73"/>
    </row>
    <row r="3" spans="1:9" ht="18.95" customHeight="1" x14ac:dyDescent="0.2">
      <c r="A3" s="11" t="s">
        <v>4</v>
      </c>
      <c r="B3" s="6"/>
      <c r="C3" s="7"/>
      <c r="D3" s="8"/>
      <c r="E3" s="12" t="s">
        <v>5</v>
      </c>
      <c r="F3" s="13">
        <v>0</v>
      </c>
      <c r="G3" s="7"/>
      <c r="H3" s="14" t="s">
        <v>6</v>
      </c>
      <c r="I3" s="15" t="s">
        <v>7</v>
      </c>
    </row>
    <row r="4" spans="1:9" ht="18.95" customHeight="1" x14ac:dyDescent="0.2">
      <c r="A4" s="11" t="s">
        <v>8</v>
      </c>
      <c r="B4" s="16">
        <f>IF(B2&gt;50000,50000,B2)*-1</f>
        <v>-50000</v>
      </c>
      <c r="C4" s="7">
        <f>B2+B4+B3</f>
        <v>2450000</v>
      </c>
      <c r="D4" s="8"/>
      <c r="E4" s="17" t="s">
        <v>9</v>
      </c>
      <c r="F4" s="16">
        <v>0</v>
      </c>
      <c r="G4" s="7">
        <f>F2+F4+F3</f>
        <v>2500000</v>
      </c>
      <c r="H4" s="14" t="s">
        <v>10</v>
      </c>
      <c r="I4" s="18">
        <v>0.05</v>
      </c>
    </row>
    <row r="5" spans="1:9" ht="18.95" customHeight="1" x14ac:dyDescent="0.2">
      <c r="A5" s="19" t="s">
        <v>11</v>
      </c>
      <c r="B5" s="7"/>
      <c r="C5" s="6"/>
      <c r="D5" s="8"/>
      <c r="E5" s="20" t="str">
        <f>+A5</f>
        <v xml:space="preserve">Income from House Property </v>
      </c>
      <c r="F5" s="7"/>
      <c r="G5" s="7">
        <f>0</f>
        <v>0</v>
      </c>
      <c r="H5" s="14" t="s">
        <v>12</v>
      </c>
      <c r="I5" s="18">
        <v>0.2</v>
      </c>
    </row>
    <row r="6" spans="1:9" ht="18.95" customHeight="1" thickBot="1" x14ac:dyDescent="0.3">
      <c r="A6" s="21" t="s">
        <v>13</v>
      </c>
      <c r="B6" s="22"/>
      <c r="C6" s="23"/>
      <c r="D6" s="8"/>
      <c r="E6" s="24" t="s">
        <v>14</v>
      </c>
      <c r="F6" s="22"/>
      <c r="G6" s="25">
        <f>+C6</f>
        <v>0</v>
      </c>
      <c r="H6" s="14" t="s">
        <v>15</v>
      </c>
      <c r="I6" s="18">
        <v>0.3</v>
      </c>
    </row>
    <row r="7" spans="1:9" ht="18.95" customHeight="1" x14ac:dyDescent="0.25">
      <c r="A7" s="26"/>
      <c r="B7" s="22" t="s">
        <v>16</v>
      </c>
      <c r="C7" s="7">
        <f>SUM(C2:C6)</f>
        <v>2450000</v>
      </c>
      <c r="D7" s="8"/>
      <c r="E7" s="7"/>
      <c r="F7" s="22" t="s">
        <v>16</v>
      </c>
      <c r="G7" s="7">
        <f>SUM(G2:G6)</f>
        <v>2500000</v>
      </c>
      <c r="H7" s="74" t="s">
        <v>17</v>
      </c>
      <c r="I7" s="75"/>
    </row>
    <row r="8" spans="1:9" ht="18.95" customHeight="1" x14ac:dyDescent="0.2">
      <c r="A8" s="26" t="s">
        <v>18</v>
      </c>
      <c r="B8" s="7"/>
      <c r="C8" s="7"/>
      <c r="D8" s="8"/>
      <c r="E8" s="27" t="s">
        <v>18</v>
      </c>
      <c r="F8" s="7"/>
      <c r="G8" s="7"/>
      <c r="H8" s="28" t="s">
        <v>19</v>
      </c>
      <c r="I8" s="29" t="s">
        <v>7</v>
      </c>
    </row>
    <row r="9" spans="1:9" ht="18.95" customHeight="1" x14ac:dyDescent="0.2">
      <c r="A9" s="30" t="s">
        <v>20</v>
      </c>
      <c r="B9" s="6">
        <v>150000</v>
      </c>
      <c r="C9" s="7"/>
      <c r="D9" s="8"/>
      <c r="E9" s="31" t="s">
        <v>20</v>
      </c>
      <c r="F9" s="7">
        <v>0</v>
      </c>
      <c r="G9" s="7"/>
      <c r="H9" s="28" t="s">
        <v>10</v>
      </c>
      <c r="I9" s="32">
        <v>0.05</v>
      </c>
    </row>
    <row r="10" spans="1:9" ht="18.95" customHeight="1" x14ac:dyDescent="0.2">
      <c r="A10" s="30" t="s">
        <v>21</v>
      </c>
      <c r="B10" s="6">
        <v>50000</v>
      </c>
      <c r="C10" s="7"/>
      <c r="D10" s="8"/>
      <c r="E10" s="33" t="s">
        <v>21</v>
      </c>
      <c r="F10" s="7">
        <v>0</v>
      </c>
      <c r="G10" s="7"/>
      <c r="H10" s="28" t="s">
        <v>22</v>
      </c>
      <c r="I10" s="32">
        <v>0.1</v>
      </c>
    </row>
    <row r="11" spans="1:9" ht="18.95" customHeight="1" x14ac:dyDescent="0.2">
      <c r="A11" s="30" t="s">
        <v>23</v>
      </c>
      <c r="B11" s="6"/>
      <c r="C11" s="7"/>
      <c r="D11" s="8"/>
      <c r="E11" s="31" t="s">
        <v>23</v>
      </c>
      <c r="F11" s="10">
        <f>+B11</f>
        <v>0</v>
      </c>
      <c r="G11" s="7"/>
      <c r="H11" s="28" t="s">
        <v>24</v>
      </c>
      <c r="I11" s="32">
        <v>0.15</v>
      </c>
    </row>
    <row r="12" spans="1:9" ht="18.95" customHeight="1" x14ac:dyDescent="0.2">
      <c r="A12" s="30" t="s">
        <v>25</v>
      </c>
      <c r="B12" s="6">
        <f>IF(C6&gt;10000,10000,C6)</f>
        <v>0</v>
      </c>
      <c r="C12" s="7">
        <f>(SUM(B9:B12))*-1</f>
        <v>-200000</v>
      </c>
      <c r="D12" s="8"/>
      <c r="E12" s="33" t="s">
        <v>25</v>
      </c>
      <c r="F12" s="7">
        <f>0</f>
        <v>0</v>
      </c>
      <c r="G12" s="7">
        <f>SUM(F9:F12)*-1</f>
        <v>0</v>
      </c>
      <c r="H12" s="28" t="s">
        <v>26</v>
      </c>
      <c r="I12" s="32">
        <v>0.2</v>
      </c>
    </row>
    <row r="13" spans="1:9" ht="18.95" customHeight="1" thickBot="1" x14ac:dyDescent="0.3">
      <c r="A13" s="26"/>
      <c r="B13" s="22" t="s">
        <v>27</v>
      </c>
      <c r="C13" s="34">
        <f>C7+C12</f>
        <v>2250000</v>
      </c>
      <c r="D13" s="8"/>
      <c r="E13" s="7"/>
      <c r="F13" s="22" t="s">
        <v>27</v>
      </c>
      <c r="G13" s="34">
        <f>G7+G12</f>
        <v>2500000</v>
      </c>
      <c r="H13" s="28" t="s">
        <v>28</v>
      </c>
      <c r="I13" s="32">
        <v>0.25</v>
      </c>
    </row>
    <row r="14" spans="1:9" ht="18.95" customHeight="1" thickTop="1" thickBot="1" x14ac:dyDescent="0.25">
      <c r="A14" s="26"/>
      <c r="B14" s="35" t="s">
        <v>29</v>
      </c>
      <c r="C14" s="36">
        <f>IF(+A18="Senior Citizen",ROUND(IF(C13&gt;1000000,(((C13-1000000)*0.3)+110000),IF(C13&gt;500000,(((C13-500000)*0.2)+10000),IF(C13&gt;300000,((C13-300000)*0.05),0))),0),ROUND(IF(C13&gt;1000000,(((C13-1000000)*0.3)+112500),IF(C13&gt;500000,(((C13-500000)*0.2)+12500),IF(C13&gt;250000,((C13-250000)*0.05),0))),0))</f>
        <v>487500</v>
      </c>
      <c r="D14" s="8"/>
      <c r="E14" s="7"/>
      <c r="F14" s="37" t="str">
        <f>+B14</f>
        <v xml:space="preserve">Income Tax </v>
      </c>
      <c r="G14" s="38">
        <f>IF(G13&gt;1500000, 187500+(G13-1500000)*0.3, IF(G13&gt;1250000, 125000+(G13-1250000)*0.25, IF(G13&gt;1000000, 75000+(G13-1000000)*0.2, IF(G13&gt;750000, 37500+(G13-750000)*0.15, IF(G13&gt;500000, 12500+(G13-500000)*0.1, IF(G13&gt;250000, 0+(G13-250000)*0.05,0))))))</f>
        <v>487500</v>
      </c>
      <c r="H14" s="39" t="s">
        <v>30</v>
      </c>
      <c r="I14" s="40">
        <v>0.3</v>
      </c>
    </row>
    <row r="15" spans="1:9" ht="18.95" customHeight="1" x14ac:dyDescent="0.25">
      <c r="A15" s="41" t="s">
        <v>31</v>
      </c>
      <c r="B15" s="37" t="s">
        <v>32</v>
      </c>
      <c r="C15" s="16">
        <f>IF(C13&gt;500000,0,C14)</f>
        <v>0</v>
      </c>
      <c r="D15" s="8"/>
      <c r="E15" s="42" t="s">
        <v>31</v>
      </c>
      <c r="F15" s="37" t="str">
        <f>+B15</f>
        <v>Max 12500</v>
      </c>
      <c r="G15" s="16">
        <f>IF(G13&gt;500000,0,G14)</f>
        <v>0</v>
      </c>
      <c r="H15" s="76" t="s">
        <v>33</v>
      </c>
      <c r="I15" s="77"/>
    </row>
    <row r="16" spans="1:9" ht="18.95" customHeight="1" x14ac:dyDescent="0.2">
      <c r="A16" s="26"/>
      <c r="B16" s="7"/>
      <c r="C16" s="7">
        <f>C14-C15</f>
        <v>487500</v>
      </c>
      <c r="D16" s="8"/>
      <c r="E16" s="7"/>
      <c r="F16" s="7"/>
      <c r="G16" s="43">
        <f>G14-G15</f>
        <v>487500</v>
      </c>
      <c r="H16" s="44" t="s">
        <v>34</v>
      </c>
      <c r="I16" s="45"/>
    </row>
    <row r="17" spans="1:9" ht="18.95" customHeight="1" x14ac:dyDescent="0.2">
      <c r="A17" s="26"/>
      <c r="B17" s="35" t="s">
        <v>35</v>
      </c>
      <c r="C17" s="16">
        <f>ROUND(C16*4%,0)</f>
        <v>19500</v>
      </c>
      <c r="D17" s="8"/>
      <c r="E17" s="7"/>
      <c r="F17" s="35" t="s">
        <v>35</v>
      </c>
      <c r="G17" s="16">
        <f>ROUND(G16*4%,0)</f>
        <v>19500</v>
      </c>
      <c r="H17" s="44" t="s">
        <v>36</v>
      </c>
      <c r="I17" s="45"/>
    </row>
    <row r="18" spans="1:9" ht="18.95" customHeight="1" thickBot="1" x14ac:dyDescent="0.3">
      <c r="A18" s="46" t="s">
        <v>37</v>
      </c>
      <c r="B18" s="47" t="s">
        <v>38</v>
      </c>
      <c r="C18" s="48">
        <f>C16+C17</f>
        <v>507000</v>
      </c>
      <c r="D18" s="8"/>
      <c r="E18" s="13"/>
      <c r="F18" s="47" t="s">
        <v>38</v>
      </c>
      <c r="G18" s="49">
        <f>G16+G17</f>
        <v>507000</v>
      </c>
      <c r="H18" s="50" t="s">
        <v>39</v>
      </c>
      <c r="I18" s="51"/>
    </row>
    <row r="19" spans="1:9" ht="18.75" customHeight="1" thickTop="1" thickBot="1" x14ac:dyDescent="0.3">
      <c r="A19" s="52" t="str">
        <f>IF(G18&gt;C18, "Continue with Old Tax Rates Regime", " ")</f>
        <v xml:space="preserve"> </v>
      </c>
      <c r="B19" s="53"/>
      <c r="C19" s="54">
        <f>IF((G18-C18)&gt;0,(G18-C18),0)</f>
        <v>0</v>
      </c>
      <c r="D19" s="55"/>
      <c r="E19" s="56" t="str">
        <f>IF(C18&gt;G18, "Opt for New Tax rates Regime", "  ")</f>
        <v xml:space="preserve">  </v>
      </c>
      <c r="F19" s="57"/>
      <c r="G19" s="58">
        <f>IF((C18-G18)&gt;0, (C18-G18),0)</f>
        <v>0</v>
      </c>
      <c r="H19" s="59"/>
      <c r="I19" s="60"/>
    </row>
    <row r="20" spans="1:9" ht="15.75" customHeight="1" thickBot="1" x14ac:dyDescent="0.25">
      <c r="A20" s="66" t="s">
        <v>40</v>
      </c>
      <c r="B20" s="67"/>
      <c r="C20" s="67"/>
      <c r="D20" s="67"/>
      <c r="E20" s="67"/>
      <c r="F20" s="67"/>
      <c r="G20" s="67"/>
      <c r="H20" s="67"/>
      <c r="I20" s="68"/>
    </row>
    <row r="21" spans="1:9" ht="20.100000000000001" customHeight="1" thickTop="1" x14ac:dyDescent="0.2">
      <c r="A21" s="61"/>
      <c r="B21" s="61"/>
      <c r="F21" s="63"/>
      <c r="G21" s="64"/>
    </row>
    <row r="22" spans="1:9" ht="20.100000000000001" customHeight="1" x14ac:dyDescent="0.25">
      <c r="A22" s="65"/>
      <c r="B22" s="65"/>
      <c r="F22" s="63"/>
      <c r="G22" s="64"/>
    </row>
    <row r="23" spans="1:9" ht="20.100000000000001" customHeight="1" x14ac:dyDescent="0.2">
      <c r="F23" s="63"/>
      <c r="G23" s="64"/>
    </row>
    <row r="24" spans="1:9" ht="20.100000000000001" customHeight="1" x14ac:dyDescent="0.2">
      <c r="F24" s="63"/>
      <c r="G24" s="64"/>
    </row>
    <row r="25" spans="1:9" ht="20.100000000000001" customHeight="1" x14ac:dyDescent="0.2">
      <c r="F25" s="63"/>
    </row>
    <row r="26" spans="1:9" ht="20.100000000000001" customHeight="1" x14ac:dyDescent="0.2">
      <c r="F26" s="63"/>
    </row>
  </sheetData>
  <mergeCells count="6">
    <mergeCell ref="A20:I20"/>
    <mergeCell ref="A1:C1"/>
    <mergeCell ref="E1:G1"/>
    <mergeCell ref="H2:I2"/>
    <mergeCell ref="H7:I7"/>
    <mergeCell ref="H15:I15"/>
  </mergeCells>
  <dataValidations count="2">
    <dataValidation type="whole" operator="lessThanOrEqual" allowBlank="1" showInputMessage="1" showErrorMessage="1" sqref="B10">
      <formula1>50000</formula1>
    </dataValidation>
    <dataValidation type="whole" operator="lessThanOrEqual" allowBlank="1" showInputMessage="1" showErrorMessage="1" sqref="B9">
      <formula1>150000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B11" sqref="B11"/>
    </sheetView>
  </sheetViews>
  <sheetFormatPr defaultColWidth="15.7109375" defaultRowHeight="20.100000000000001" customHeight="1" x14ac:dyDescent="0.2"/>
  <cols>
    <col min="1" max="1" width="40.7109375" style="4" customWidth="1"/>
    <col min="2" max="3" width="15.7109375" style="4" customWidth="1"/>
    <col min="4" max="4" width="3.7109375" style="62" customWidth="1"/>
    <col min="5" max="5" width="40.7109375" style="4" customWidth="1"/>
    <col min="6" max="7" width="15.7109375" style="4" customWidth="1"/>
    <col min="8" max="8" width="27.42578125" style="4" customWidth="1"/>
    <col min="9" max="9" width="9" style="4" customWidth="1"/>
    <col min="10" max="16384" width="15.7109375" style="4"/>
  </cols>
  <sheetData>
    <row r="1" spans="1:9" ht="18.600000000000001" customHeight="1" thickBot="1" x14ac:dyDescent="0.3">
      <c r="A1" s="69" t="s">
        <v>0</v>
      </c>
      <c r="B1" s="70"/>
      <c r="C1" s="70"/>
      <c r="D1" s="1"/>
      <c r="E1" s="71" t="s">
        <v>1</v>
      </c>
      <c r="F1" s="71"/>
      <c r="G1" s="71"/>
      <c r="H1" s="2"/>
      <c r="I1" s="3"/>
    </row>
    <row r="2" spans="1:9" ht="18.600000000000001" customHeight="1" x14ac:dyDescent="0.25">
      <c r="A2" s="5" t="s">
        <v>2</v>
      </c>
      <c r="B2" s="6">
        <v>1050000</v>
      </c>
      <c r="C2" s="7"/>
      <c r="D2" s="8"/>
      <c r="E2" s="9" t="str">
        <f>+A2</f>
        <v xml:space="preserve">Gross Salary </v>
      </c>
      <c r="F2" s="10">
        <f>+B2</f>
        <v>1050000</v>
      </c>
      <c r="G2" s="7"/>
      <c r="H2" s="72" t="s">
        <v>3</v>
      </c>
      <c r="I2" s="73"/>
    </row>
    <row r="3" spans="1:9" ht="18.600000000000001" customHeight="1" x14ac:dyDescent="0.2">
      <c r="A3" s="11" t="s">
        <v>4</v>
      </c>
      <c r="B3" s="6"/>
      <c r="C3" s="7"/>
      <c r="D3" s="8"/>
      <c r="E3" s="12" t="s">
        <v>5</v>
      </c>
      <c r="F3" s="13">
        <v>0</v>
      </c>
      <c r="G3" s="7"/>
      <c r="H3" s="14" t="s">
        <v>6</v>
      </c>
      <c r="I3" s="15" t="s">
        <v>7</v>
      </c>
    </row>
    <row r="4" spans="1:9" ht="18.600000000000001" customHeight="1" x14ac:dyDescent="0.2">
      <c r="A4" s="11" t="s">
        <v>8</v>
      </c>
      <c r="B4" s="16">
        <f>IF(B2&gt;50000,50000,B2)*-1</f>
        <v>-50000</v>
      </c>
      <c r="C4" s="7">
        <f>B2+B4+B3</f>
        <v>1000000</v>
      </c>
      <c r="D4" s="8"/>
      <c r="E4" s="17" t="s">
        <v>9</v>
      </c>
      <c r="F4" s="16">
        <v>0</v>
      </c>
      <c r="G4" s="7">
        <f>F2+F4+F3</f>
        <v>1050000</v>
      </c>
      <c r="H4" s="14" t="s">
        <v>10</v>
      </c>
      <c r="I4" s="18">
        <v>0.05</v>
      </c>
    </row>
    <row r="5" spans="1:9" ht="18.600000000000001" customHeight="1" x14ac:dyDescent="0.2">
      <c r="A5" s="19" t="s">
        <v>11</v>
      </c>
      <c r="B5" s="7"/>
      <c r="C5" s="6"/>
      <c r="D5" s="8"/>
      <c r="E5" s="20" t="str">
        <f>+A5</f>
        <v xml:space="preserve">Income from House Property </v>
      </c>
      <c r="F5" s="7"/>
      <c r="G5" s="7">
        <f>0</f>
        <v>0</v>
      </c>
      <c r="H5" s="14" t="s">
        <v>12</v>
      </c>
      <c r="I5" s="18">
        <v>0.2</v>
      </c>
    </row>
    <row r="6" spans="1:9" ht="18.600000000000001" customHeight="1" thickBot="1" x14ac:dyDescent="0.3">
      <c r="A6" s="21" t="s">
        <v>13</v>
      </c>
      <c r="B6" s="22"/>
      <c r="C6" s="23">
        <v>25000</v>
      </c>
      <c r="D6" s="8"/>
      <c r="E6" s="24" t="s">
        <v>14</v>
      </c>
      <c r="F6" s="22"/>
      <c r="G6" s="25">
        <f>+C6</f>
        <v>25000</v>
      </c>
      <c r="H6" s="14" t="s">
        <v>15</v>
      </c>
      <c r="I6" s="18">
        <v>0.3</v>
      </c>
    </row>
    <row r="7" spans="1:9" ht="18.600000000000001" customHeight="1" x14ac:dyDescent="0.25">
      <c r="A7" s="26"/>
      <c r="B7" s="22" t="s">
        <v>16</v>
      </c>
      <c r="C7" s="7">
        <f>SUM(C2:C6)</f>
        <v>1025000</v>
      </c>
      <c r="D7" s="8"/>
      <c r="E7" s="7"/>
      <c r="F7" s="22" t="s">
        <v>16</v>
      </c>
      <c r="G7" s="7">
        <f>SUM(G2:G6)</f>
        <v>1075000</v>
      </c>
      <c r="H7" s="74" t="s">
        <v>17</v>
      </c>
      <c r="I7" s="75"/>
    </row>
    <row r="8" spans="1:9" ht="18.600000000000001" customHeight="1" x14ac:dyDescent="0.2">
      <c r="A8" s="26" t="s">
        <v>18</v>
      </c>
      <c r="B8" s="7"/>
      <c r="C8" s="7"/>
      <c r="D8" s="8"/>
      <c r="E8" s="27" t="s">
        <v>18</v>
      </c>
      <c r="F8" s="7"/>
      <c r="G8" s="7"/>
      <c r="H8" s="28" t="s">
        <v>19</v>
      </c>
      <c r="I8" s="29" t="s">
        <v>7</v>
      </c>
    </row>
    <row r="9" spans="1:9" ht="18.600000000000001" customHeight="1" x14ac:dyDescent="0.2">
      <c r="A9" s="30" t="s">
        <v>20</v>
      </c>
      <c r="B9" s="6">
        <v>100000</v>
      </c>
      <c r="C9" s="7"/>
      <c r="D9" s="8"/>
      <c r="E9" s="31" t="s">
        <v>20</v>
      </c>
      <c r="F9" s="7">
        <v>0</v>
      </c>
      <c r="G9" s="7"/>
      <c r="H9" s="28" t="s">
        <v>10</v>
      </c>
      <c r="I9" s="32">
        <v>0.05</v>
      </c>
    </row>
    <row r="10" spans="1:9" ht="18.600000000000001" customHeight="1" x14ac:dyDescent="0.2">
      <c r="A10" s="30" t="s">
        <v>21</v>
      </c>
      <c r="B10" s="6">
        <v>50000</v>
      </c>
      <c r="C10" s="7"/>
      <c r="D10" s="8"/>
      <c r="E10" s="33" t="s">
        <v>21</v>
      </c>
      <c r="F10" s="7">
        <v>0</v>
      </c>
      <c r="G10" s="7"/>
      <c r="H10" s="28" t="s">
        <v>22</v>
      </c>
      <c r="I10" s="32">
        <v>0.1</v>
      </c>
    </row>
    <row r="11" spans="1:9" ht="18.600000000000001" customHeight="1" x14ac:dyDescent="0.2">
      <c r="A11" s="30" t="s">
        <v>23</v>
      </c>
      <c r="B11" s="6"/>
      <c r="C11" s="7"/>
      <c r="D11" s="8"/>
      <c r="E11" s="31" t="s">
        <v>23</v>
      </c>
      <c r="F11" s="10">
        <f>+B11</f>
        <v>0</v>
      </c>
      <c r="G11" s="7"/>
      <c r="H11" s="28" t="s">
        <v>24</v>
      </c>
      <c r="I11" s="32">
        <v>0.15</v>
      </c>
    </row>
    <row r="12" spans="1:9" ht="18.600000000000001" customHeight="1" x14ac:dyDescent="0.2">
      <c r="A12" s="30" t="s">
        <v>25</v>
      </c>
      <c r="B12" s="6">
        <f>IF(C6&gt;10000,10000,C6)</f>
        <v>10000</v>
      </c>
      <c r="C12" s="7">
        <f>(SUM(B9:B12))*-1</f>
        <v>-160000</v>
      </c>
      <c r="D12" s="8"/>
      <c r="E12" s="33" t="s">
        <v>25</v>
      </c>
      <c r="F12" s="7">
        <f>0</f>
        <v>0</v>
      </c>
      <c r="G12" s="7">
        <f>SUM(F9:F12)*-1</f>
        <v>0</v>
      </c>
      <c r="H12" s="28" t="s">
        <v>26</v>
      </c>
      <c r="I12" s="32">
        <v>0.2</v>
      </c>
    </row>
    <row r="13" spans="1:9" ht="18.600000000000001" customHeight="1" thickBot="1" x14ac:dyDescent="0.3">
      <c r="A13" s="26"/>
      <c r="B13" s="22" t="s">
        <v>27</v>
      </c>
      <c r="C13" s="34">
        <f>C7+C12</f>
        <v>865000</v>
      </c>
      <c r="D13" s="8"/>
      <c r="E13" s="7"/>
      <c r="F13" s="22" t="s">
        <v>27</v>
      </c>
      <c r="G13" s="34">
        <f>G7+G12</f>
        <v>1075000</v>
      </c>
      <c r="H13" s="28" t="s">
        <v>28</v>
      </c>
      <c r="I13" s="32">
        <v>0.25</v>
      </c>
    </row>
    <row r="14" spans="1:9" ht="18.600000000000001" customHeight="1" thickTop="1" thickBot="1" x14ac:dyDescent="0.25">
      <c r="A14" s="26"/>
      <c r="B14" s="35" t="s">
        <v>29</v>
      </c>
      <c r="C14" s="36">
        <f>IF(+A18="Senior Citizen",ROUND(IF(C13&gt;1000000,(((C13-1000000)*0.3)+110000),IF(C13&gt;500000,(((C13-500000)*0.2)+10000),IF(C13&gt;300000,((C13-300000)*0.05),0))),0),ROUND(IF(C13&gt;1000000,(((C13-1000000)*0.3)+112500),IF(C13&gt;500000,(((C13-500000)*0.2)+12500),IF(C13&gt;250000,((C13-250000)*0.05),0))),0))</f>
        <v>85500</v>
      </c>
      <c r="D14" s="8"/>
      <c r="E14" s="7"/>
      <c r="F14" s="37" t="str">
        <f>+B14</f>
        <v xml:space="preserve">Income Tax </v>
      </c>
      <c r="G14" s="38">
        <f>IF(G13&gt;1500000, 187500+(G13-1500000)*0.3, IF(G13&gt;1250000, 125000+(G13-1250000)*0.25, IF(G13&gt;1000000, 75000+(G13-1000000)*0.2, IF(G13&gt;750000, 37500+(G13-750000)*0.15, IF(G13&gt;500000, 12500+(G13-500000)*0.1, IF(G13&gt;250000, 0+(G13-250000)*0.05,0))))))</f>
        <v>90000</v>
      </c>
      <c r="H14" s="39" t="s">
        <v>30</v>
      </c>
      <c r="I14" s="40">
        <v>0.3</v>
      </c>
    </row>
    <row r="15" spans="1:9" ht="18.600000000000001" customHeight="1" x14ac:dyDescent="0.25">
      <c r="A15" s="41" t="s">
        <v>31</v>
      </c>
      <c r="B15" s="37" t="s">
        <v>32</v>
      </c>
      <c r="C15" s="16">
        <f>IF(C13&gt;500000,0,C14)</f>
        <v>0</v>
      </c>
      <c r="D15" s="8"/>
      <c r="E15" s="42" t="s">
        <v>31</v>
      </c>
      <c r="F15" s="37" t="str">
        <f>+B15</f>
        <v>Max 12500</v>
      </c>
      <c r="G15" s="16">
        <f>IF(G13&gt;500000,0,G14)</f>
        <v>0</v>
      </c>
      <c r="H15" s="76" t="s">
        <v>33</v>
      </c>
      <c r="I15" s="77"/>
    </row>
    <row r="16" spans="1:9" ht="18.600000000000001" customHeight="1" x14ac:dyDescent="0.2">
      <c r="A16" s="26"/>
      <c r="B16" s="7"/>
      <c r="C16" s="7">
        <f>C14-C15</f>
        <v>85500</v>
      </c>
      <c r="D16" s="8"/>
      <c r="E16" s="7"/>
      <c r="F16" s="7"/>
      <c r="G16" s="43">
        <f>G14-G15</f>
        <v>90000</v>
      </c>
      <c r="H16" s="44" t="s">
        <v>34</v>
      </c>
      <c r="I16" s="45"/>
    </row>
    <row r="17" spans="1:9" ht="18.600000000000001" customHeight="1" x14ac:dyDescent="0.2">
      <c r="A17" s="26"/>
      <c r="B17" s="35" t="s">
        <v>35</v>
      </c>
      <c r="C17" s="16">
        <f>ROUND(C16*4%,0)</f>
        <v>3420</v>
      </c>
      <c r="D17" s="8"/>
      <c r="E17" s="7"/>
      <c r="F17" s="35" t="s">
        <v>35</v>
      </c>
      <c r="G17" s="16">
        <f>ROUND(G16*4%,0)</f>
        <v>3600</v>
      </c>
      <c r="H17" s="44" t="s">
        <v>36</v>
      </c>
      <c r="I17" s="45"/>
    </row>
    <row r="18" spans="1:9" ht="18.600000000000001" customHeight="1" thickBot="1" x14ac:dyDescent="0.3">
      <c r="A18" s="46" t="s">
        <v>37</v>
      </c>
      <c r="B18" s="47" t="s">
        <v>38</v>
      </c>
      <c r="C18" s="48">
        <f>C16+C17</f>
        <v>88920</v>
      </c>
      <c r="D18" s="8"/>
      <c r="E18" s="13"/>
      <c r="F18" s="47" t="s">
        <v>38</v>
      </c>
      <c r="G18" s="49">
        <f>G16+G17</f>
        <v>93600</v>
      </c>
      <c r="H18" s="50" t="s">
        <v>39</v>
      </c>
      <c r="I18" s="51"/>
    </row>
    <row r="19" spans="1:9" ht="18.600000000000001" customHeight="1" thickTop="1" thickBot="1" x14ac:dyDescent="0.3">
      <c r="A19" s="52" t="str">
        <f>IF(G18&gt;C18, "Continue with Old Tax Rates Regime", " ")</f>
        <v>Continue with Old Tax Rates Regime</v>
      </c>
      <c r="B19" s="53"/>
      <c r="C19" s="54">
        <f>IF((G18-C18)&gt;0,(G18-C18),0)</f>
        <v>4680</v>
      </c>
      <c r="D19" s="55"/>
      <c r="E19" s="56" t="str">
        <f>IF(C18&gt;G18, "Opt for New Tax rates Regime", "  ")</f>
        <v xml:space="preserve">  </v>
      </c>
      <c r="F19" s="57"/>
      <c r="G19" s="58">
        <f>IF((C18-G18)&gt;0, (C18-G18),0)</f>
        <v>0</v>
      </c>
      <c r="H19" s="59"/>
      <c r="I19" s="60"/>
    </row>
    <row r="20" spans="1:9" ht="18.600000000000001" customHeight="1" thickBot="1" x14ac:dyDescent="0.25">
      <c r="A20" s="66" t="s">
        <v>40</v>
      </c>
      <c r="B20" s="67"/>
      <c r="C20" s="67"/>
      <c r="D20" s="67"/>
      <c r="E20" s="67"/>
      <c r="F20" s="67"/>
      <c r="G20" s="67"/>
      <c r="H20" s="67"/>
      <c r="I20" s="68"/>
    </row>
    <row r="21" spans="1:9" ht="20.100000000000001" customHeight="1" thickTop="1" x14ac:dyDescent="0.2">
      <c r="A21" s="61"/>
      <c r="B21" s="61"/>
      <c r="F21" s="63"/>
      <c r="G21" s="64"/>
    </row>
    <row r="22" spans="1:9" ht="20.100000000000001" customHeight="1" x14ac:dyDescent="0.25">
      <c r="A22" s="65"/>
      <c r="B22" s="65"/>
      <c r="F22" s="63"/>
      <c r="G22" s="64"/>
    </row>
    <row r="23" spans="1:9" ht="20.100000000000001" customHeight="1" x14ac:dyDescent="0.2">
      <c r="F23" s="63"/>
      <c r="G23" s="64"/>
    </row>
    <row r="24" spans="1:9" ht="20.100000000000001" customHeight="1" x14ac:dyDescent="0.2">
      <c r="F24" s="63"/>
      <c r="G24" s="64"/>
    </row>
    <row r="25" spans="1:9" ht="20.100000000000001" customHeight="1" x14ac:dyDescent="0.2">
      <c r="F25" s="63"/>
    </row>
    <row r="26" spans="1:9" ht="20.100000000000001" customHeight="1" x14ac:dyDescent="0.2">
      <c r="F26" s="63"/>
    </row>
  </sheetData>
  <mergeCells count="6">
    <mergeCell ref="A20:I20"/>
    <mergeCell ref="A1:C1"/>
    <mergeCell ref="E1:G1"/>
    <mergeCell ref="H2:I2"/>
    <mergeCell ref="H7:I7"/>
    <mergeCell ref="H15:I15"/>
  </mergeCells>
  <dataValidations count="2">
    <dataValidation type="whole" operator="lessThanOrEqual" allowBlank="1" showInputMessage="1" showErrorMessage="1" sqref="B9">
      <formula1>150000</formula1>
    </dataValidation>
    <dataValidation type="whole" operator="lessThanOrEqual" allowBlank="1" showInputMessage="1" showErrorMessage="1" sqref="B10">
      <formula1>50000</formula1>
    </dataValidation>
  </dataValidation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Old_New (2)</vt:lpstr>
      <vt:lpstr>Old_New</vt:lpstr>
      <vt:lpstr>Old_New!Print_Area</vt:lpstr>
      <vt:lpstr>'Old_New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cp:lastPrinted>2021-03-05T02:24:50Z</cp:lastPrinted>
  <dcterms:created xsi:type="dcterms:W3CDTF">2021-03-05T02:22:28Z</dcterms:created>
  <dcterms:modified xsi:type="dcterms:W3CDTF">2021-03-05T02:26:12Z</dcterms:modified>
</cp:coreProperties>
</file>