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7605" tabRatio="888" firstSheet="3" activeTab="14"/>
  </bookViews>
  <sheets>
    <sheet name="DU-6 (2)" sheetId="19" state="hidden" r:id="rId1"/>
    <sheet name="DU-4 (2)" sheetId="18" state="hidden" r:id="rId2"/>
    <sheet name="DU-8 (2)" sheetId="20" state="hidden" r:id="rId3"/>
    <sheet name="NSDL" sheetId="48" r:id="rId4"/>
    <sheet name="Tax Deposit " sheetId="34" r:id="rId5"/>
    <sheet name="Sec, Form 13_15G_15H" sheetId="40" r:id="rId6"/>
    <sheet name="26Q-4 Sheets" sheetId="37" r:id="rId7"/>
    <sheet name="Front" sheetId="16" state="hidden" r:id="rId8"/>
    <sheet name="Mock " sheetId="21" state="hidden" r:id="rId9"/>
    <sheet name="Rates" sheetId="47" r:id="rId10"/>
    <sheet name="2601" sheetId="42" state="hidden" r:id="rId11"/>
    <sheet name="2602" sheetId="49" state="hidden" r:id="rId12"/>
    <sheet name="2603" sheetId="51" state="hidden" r:id="rId13"/>
    <sheet name="2604" sheetId="50" state="hidden" r:id="rId14"/>
    <sheet name="2605" sheetId="52" r:id="rId15"/>
    <sheet name="2606" sheetId="53" state="hidden" r:id="rId16"/>
    <sheet name="FVU-2606" sheetId="54" state="hidden" r:id="rId17"/>
    <sheet name="DU-2 (2)" sheetId="23" state="hidden" r:id="rId18"/>
    <sheet name="DU-4" sheetId="13" state="hidden" r:id="rId19"/>
    <sheet name="Front-JMC" sheetId="22" state="hidden" r:id="rId20"/>
  </sheets>
  <externalReferences>
    <externalReference r:id="rId21"/>
    <externalReference r:id="rId22"/>
    <externalReference r:id="rId23"/>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 localSheetId="11">#REF!</definedName>
    <definedName name="Button1_PL" localSheetId="9">#REF!</definedName>
    <definedName name="Button1_PL" localSheetId="5">#REF!</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 localSheetId="11">'[1]SPI - SI - IF'!#REF!</definedName>
    <definedName name="DTAA_Inc" localSheetId="9">'[1]SPI - SI - IF'!#REF!</definedName>
    <definedName name="DTAA_Inc" localSheetId="5">'[1]SPI - SI - IF'!#REF!</definedName>
    <definedName name="DTAA_Inc">'[1]SPI - SI - IF'!#REF!</definedName>
    <definedName name="DTAA_Inc_CG">'[1]SPI - SI - IF'!$K$12</definedName>
    <definedName name="DTAA_Inc_OS">'[1]SPI - SI - IF'!$E$17</definedName>
    <definedName name="DTAA_INCOME" localSheetId="11">'[1]SPI - SI - IF'!#REF!</definedName>
    <definedName name="DTAA_INCOME" localSheetId="9">'[1]SPI - SI - IF'!#REF!</definedName>
    <definedName name="DTAA_INCOME" localSheetId="5">'[1]SPI - SI - IF'!#REF!</definedName>
    <definedName name="DTAA_INCOME">'[1]SPI - SI - IF'!#REF!</definedName>
    <definedName name="DTAA_INCOME_CG">'[1]SPI - SI - IF'!$L$12</definedName>
    <definedName name="DTAA_INCOME_OS">'[1]SPI - SI - IF'!$F$17</definedName>
    <definedName name="DTAA_TAX" localSheetId="11">'[1]SPI - SI - IF'!#REF!</definedName>
    <definedName name="DTAA_TAX" localSheetId="9">'[1]SPI - SI - IF'!#REF!</definedName>
    <definedName name="DTAA_TAX" localSheetId="5">'[1]SPI - SI - IF'!#REF!</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 localSheetId="11">#REF!</definedName>
    <definedName name="Nature_Amt" localSheetId="9">#REF!</definedName>
    <definedName name="Nature_Amt" localSheetId="5">#REF!</definedName>
    <definedName name="Nature_Amt">#REF!</definedName>
    <definedName name="Nature_Amt2" localSheetId="11">#REF!</definedName>
    <definedName name="Nature_Amt2" localSheetId="9">#REF!</definedName>
    <definedName name="Nature_Amt2" localSheetId="5">#REF!</definedName>
    <definedName name="Nature_Amt2">#REF!</definedName>
    <definedName name="Nature_Amt3" localSheetId="11">#REF!</definedName>
    <definedName name="Nature_Amt3" localSheetId="9">#REF!</definedName>
    <definedName name="Nature_Amt3" localSheetId="5">#REF!</definedName>
    <definedName name="Nature_Amt3">#REF!</definedName>
    <definedName name="Nature_Name" localSheetId="11">#REF!</definedName>
    <definedName name="Nature_Name" localSheetId="9">#REF!</definedName>
    <definedName name="Nature_Name" localSheetId="5">#REF!</definedName>
    <definedName name="Nature_Name">#REF!</definedName>
    <definedName name="Nature_Name2" localSheetId="11">#REF!</definedName>
    <definedName name="Nature_Name2" localSheetId="9">#REF!</definedName>
    <definedName name="Nature_Name2" localSheetId="5">#REF!</definedName>
    <definedName name="Nature_Name2">#REF!</definedName>
    <definedName name="Nature_Name3" localSheetId="11">#REF!</definedName>
    <definedName name="Nature_Name3" localSheetId="9">#REF!</definedName>
    <definedName name="Nature_Name3" localSheetId="5">#REF!</definedName>
    <definedName name="Nature_Name3">#REF!</definedName>
    <definedName name="Nature_of_Business">[1]DropDownValues!$O$5:$O$80</definedName>
    <definedName name="newbasicPB4">[2]Sheet1!$T$4:$T$37</definedName>
    <definedName name="NoAccount_PL" localSheetId="11">#REF!</definedName>
    <definedName name="NoAccount_PL" localSheetId="9">#REF!</definedName>
    <definedName name="NoAccount_PL" localSheetId="5">#REF!</definedName>
    <definedName name="NoAccount_PL">#REF!</definedName>
    <definedName name="NOB.Code">'[1]Nature Of Business'!$C$3:$C$5</definedName>
    <definedName name="normalBalIncm">'[1]Tax Calculated'!$B$100</definedName>
    <definedName name="oldbasicPB4">[2]Sheet1!$S$4:$S$37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 localSheetId="11">#REF!</definedName>
    <definedName name="PL.Advertisement" localSheetId="9">#REF!</definedName>
    <definedName name="PL.Advertisement" localSheetId="5">#REF!</definedName>
    <definedName name="PL.Advertisement">#REF!</definedName>
    <definedName name="PL.Amount_a" localSheetId="11">#REF!</definedName>
    <definedName name="PL.Amount_a" localSheetId="9">#REF!</definedName>
    <definedName name="PL.Amount_a" localSheetId="5">#REF!</definedName>
    <definedName name="PL.Amount_a">#REF!</definedName>
    <definedName name="PL.Amount_b" localSheetId="11">#REF!</definedName>
    <definedName name="PL.Amount_b" localSheetId="9">#REF!</definedName>
    <definedName name="PL.Amount_b" localSheetId="5">#REF!</definedName>
    <definedName name="PL.Amount_b">#REF!</definedName>
    <definedName name="PL.Amount_c" localSheetId="11">#REF!</definedName>
    <definedName name="PL.Amount_c" localSheetId="9">#REF!</definedName>
    <definedName name="PL.Amount_c" localSheetId="5">#REF!</definedName>
    <definedName name="PL.Amount_c">#REF!</definedName>
    <definedName name="PL.Amount_d" localSheetId="11">#REF!</definedName>
    <definedName name="PL.Amount_d" localSheetId="9">#REF!</definedName>
    <definedName name="PL.Amount_d" localSheetId="5">#REF!</definedName>
    <definedName name="PL.Amount_d">#REF!</definedName>
    <definedName name="PL.AmtAvlAppr" localSheetId="11">#REF!</definedName>
    <definedName name="PL.AmtAvlAppr" localSheetId="9">#REF!</definedName>
    <definedName name="PL.AmtAvlAppr" localSheetId="5">#REF!</definedName>
    <definedName name="PL.AmtAvlAppr">#REF!</definedName>
    <definedName name="PL.AmtPaidToNonRes" localSheetId="11">#REF!</definedName>
    <definedName name="PL.AmtPaidToNonRes" localSheetId="9">#REF!</definedName>
    <definedName name="PL.AmtPaidToNonRes" localSheetId="5">#REF!</definedName>
    <definedName name="PL.AmtPaidToNonRes">#REF!</definedName>
    <definedName name="PL.AnyCompPaidToNonRes" localSheetId="11">#REF!</definedName>
    <definedName name="PL.AnyCompPaidToNonRes" localSheetId="9">#REF!</definedName>
    <definedName name="PL.AnyCompPaidToNonRes" localSheetId="5">#REF!</definedName>
    <definedName name="PL.AnyCompPaidToNonRes">#REF!</definedName>
    <definedName name="PL.AuditFee" localSheetId="11">#REF!</definedName>
    <definedName name="PL.AuditFee" localSheetId="9">#REF!</definedName>
    <definedName name="PL.AuditFee" localSheetId="5">#REF!</definedName>
    <definedName name="PL.AuditFee">#REF!</definedName>
    <definedName name="PL.BadDebt" localSheetId="11">#REF!</definedName>
    <definedName name="PL.BadDebt" localSheetId="9">#REF!</definedName>
    <definedName name="PL.BadDebt" localSheetId="5">#REF!</definedName>
    <definedName name="PL.BadDebt">#REF!</definedName>
    <definedName name="PL.BalBFPrevYr" localSheetId="11">#REF!</definedName>
    <definedName name="PL.BalBFPrevYr" localSheetId="9">#REF!</definedName>
    <definedName name="PL.BalBFPrevYr" localSheetId="5">#REF!</definedName>
    <definedName name="PL.BalBFPrevYr">#REF!</definedName>
    <definedName name="PL.Bonus" localSheetId="11">#REF!</definedName>
    <definedName name="PL.Bonus" localSheetId="9">#REF!</definedName>
    <definedName name="PL.Bonus" localSheetId="5">#REF!</definedName>
    <definedName name="PL.Bonus">#REF!</definedName>
    <definedName name="PL.BusinessReceipts" localSheetId="11">#REF!</definedName>
    <definedName name="PL.BusinessReceipts" localSheetId="9">#REF!</definedName>
    <definedName name="PL.BusinessReceipts" localSheetId="5">#REF!</definedName>
    <definedName name="PL.BusinessReceipts">#REF!</definedName>
    <definedName name="PL.ClubExp" localSheetId="11">#REF!</definedName>
    <definedName name="PL.ClubExp" localSheetId="9">#REF!</definedName>
    <definedName name="PL.ClubExp" localSheetId="5">#REF!</definedName>
    <definedName name="PL.ClubExp">#REF!</definedName>
    <definedName name="PL.Comissions" localSheetId="11">#REF!</definedName>
    <definedName name="PL.Comissions" localSheetId="9">#REF!</definedName>
    <definedName name="PL.Comissions" localSheetId="5">#REF!</definedName>
    <definedName name="PL.Comissions">#REF!</definedName>
    <definedName name="PL.CommissionExpdr" localSheetId="11">#REF!</definedName>
    <definedName name="PL.CommissionExpdr" localSheetId="9">#REF!</definedName>
    <definedName name="PL.CommissionExpdr" localSheetId="5">#REF!</definedName>
    <definedName name="PL.CommissionExpdr">#REF!</definedName>
    <definedName name="PL.Conference" localSheetId="11">#REF!</definedName>
    <definedName name="PL.Conference" localSheetId="9">#REF!</definedName>
    <definedName name="PL.Conference" localSheetId="5">#REF!</definedName>
    <definedName name="PL.Conference">#REF!</definedName>
    <definedName name="PL.ConsumptionOfStores" localSheetId="11">#REF!</definedName>
    <definedName name="PL.ConsumptionOfStores" localSheetId="9">#REF!</definedName>
    <definedName name="PL.ConsumptionOfStores" localSheetId="5">#REF!</definedName>
    <definedName name="PL.ConsumptionOfStores">#REF!</definedName>
    <definedName name="PL.ContToGratFund" localSheetId="11">#REF!</definedName>
    <definedName name="PL.ContToGratFund" localSheetId="9">#REF!</definedName>
    <definedName name="PL.ContToGratFund" localSheetId="5">#REF!</definedName>
    <definedName name="PL.ContToGratFund">#REF!</definedName>
    <definedName name="PL.ContToOthFund" localSheetId="11">#REF!</definedName>
    <definedName name="PL.ContToOthFund" localSheetId="9">#REF!</definedName>
    <definedName name="PL.ContToOthFund" localSheetId="5">#REF!</definedName>
    <definedName name="PL.ContToOthFund">#REF!</definedName>
    <definedName name="PL.ContToPF" localSheetId="11">#REF!</definedName>
    <definedName name="PL.ContToPF" localSheetId="9">#REF!</definedName>
    <definedName name="PL.ContToPF" localSheetId="5">#REF!</definedName>
    <definedName name="PL.ContToPF">#REF!</definedName>
    <definedName name="PL.ContToSuperAnnFund" localSheetId="11">#REF!</definedName>
    <definedName name="PL.ContToSuperAnnFund" localSheetId="9">#REF!</definedName>
    <definedName name="PL.ContToSuperAnnFund" localSheetId="5">#REF!</definedName>
    <definedName name="PL.ContToSuperAnnFund">#REF!</definedName>
    <definedName name="PL.ConveyanceExp" localSheetId="11">#REF!</definedName>
    <definedName name="PL.ConveyanceExp" localSheetId="9">#REF!</definedName>
    <definedName name="PL.ConveyanceExp" localSheetId="5">#REF!</definedName>
    <definedName name="PL.ConveyanceExp">#REF!</definedName>
    <definedName name="PL.DepreciationAmort" localSheetId="11">#REF!</definedName>
    <definedName name="PL.DepreciationAmort" localSheetId="9">#REF!</definedName>
    <definedName name="PL.DepreciationAmort" localSheetId="5">#REF!</definedName>
    <definedName name="PL.DepreciationAmort">#REF!</definedName>
    <definedName name="PL.Dividends" localSheetId="11">#REF!</definedName>
    <definedName name="PL.Dividends" localSheetId="9">#REF!</definedName>
    <definedName name="PL.Dividends" localSheetId="5">#REF!</definedName>
    <definedName name="PL.Dividends">#REF!</definedName>
    <definedName name="PL.Donation" localSheetId="11">#REF!</definedName>
    <definedName name="PL.Donation" localSheetId="9">#REF!</definedName>
    <definedName name="PL.Donation" localSheetId="5">#REF!</definedName>
    <definedName name="PL.Donation">#REF!</definedName>
    <definedName name="PL.Entertainment" localSheetId="11">#REF!</definedName>
    <definedName name="PL.Entertainment" localSheetId="9">#REF!</definedName>
    <definedName name="PL.Entertainment" localSheetId="5">#REF!</definedName>
    <definedName name="PL.Entertainment">#REF!</definedName>
    <definedName name="PL.Expenses" localSheetId="11">#REF!</definedName>
    <definedName name="PL.Expenses" localSheetId="9">#REF!</definedName>
    <definedName name="PL.Expenses" localSheetId="5">#REF!</definedName>
    <definedName name="PL.Expenses">#REF!</definedName>
    <definedName name="PL.Expenses_ii" localSheetId="11">#REF!</definedName>
    <definedName name="PL.Expenses_ii" localSheetId="9">#REF!</definedName>
    <definedName name="PL.Expenses_ii" localSheetId="5">#REF!</definedName>
    <definedName name="PL.Expenses_ii">#REF!</definedName>
    <definedName name="PL.FestivalCelebExp" localSheetId="11">#REF!</definedName>
    <definedName name="PL.FestivalCelebExp" localSheetId="9">#REF!</definedName>
    <definedName name="PL.FestivalCelebExp" localSheetId="5">#REF!</definedName>
    <definedName name="PL.FestivalCelebExp">#REF!</definedName>
    <definedName name="PL.ForeignTravelExp" localSheetId="11">#REF!</definedName>
    <definedName name="PL.ForeignTravelExp" localSheetId="9">#REF!</definedName>
    <definedName name="PL.ForeignTravelExp" localSheetId="5">#REF!</definedName>
    <definedName name="PL.ForeignTravelExp">#REF!</definedName>
    <definedName name="PL.Freight" localSheetId="11">#REF!</definedName>
    <definedName name="PL.Freight" localSheetId="9">#REF!</definedName>
    <definedName name="PL.Freight" localSheetId="5">#REF!</definedName>
    <definedName name="PL.Freight">#REF!</definedName>
    <definedName name="PL.Gift" localSheetId="11">#REF!</definedName>
    <definedName name="PL.Gift" localSheetId="9">#REF!</definedName>
    <definedName name="PL.Gift" localSheetId="5">#REF!</definedName>
    <definedName name="PL.Gift">#REF!</definedName>
    <definedName name="PL.GrossProfit" localSheetId="11">#REF!</definedName>
    <definedName name="PL.GrossProfit" localSheetId="9">#REF!</definedName>
    <definedName name="PL.GrossProfit" localSheetId="5">#REF!</definedName>
    <definedName name="PL.GrossProfit">#REF!</definedName>
    <definedName name="PL.GrossProfit_ii" localSheetId="11">#REF!</definedName>
    <definedName name="PL.GrossProfit_ii" localSheetId="9">#REF!</definedName>
    <definedName name="PL.GrossProfit_ii" localSheetId="5">#REF!</definedName>
    <definedName name="PL.GrossProfit_ii">#REF!</definedName>
    <definedName name="PL.GrossReceipt" localSheetId="11">#REF!</definedName>
    <definedName name="PL.GrossReceipt" localSheetId="9">#REF!</definedName>
    <definedName name="PL.GrossReceipt" localSheetId="5">#REF!</definedName>
    <definedName name="PL.GrossReceipt">#REF!</definedName>
    <definedName name="PL.GrossReceipt_ii" localSheetId="11">#REF!</definedName>
    <definedName name="PL.GrossReceipt_ii" localSheetId="9">#REF!</definedName>
    <definedName name="PL.GrossReceipt_ii" localSheetId="5">#REF!</definedName>
    <definedName name="PL.GrossReceipt_ii">#REF!</definedName>
    <definedName name="PL.GrossReceipts" localSheetId="11">#REF!</definedName>
    <definedName name="PL.GrossReceipts" localSheetId="9">#REF!</definedName>
    <definedName name="PL.GrossReceipts" localSheetId="5">#REF!</definedName>
    <definedName name="PL.GrossReceipts">#REF!</definedName>
    <definedName name="PL.GuestHouseExp" localSheetId="11">#REF!</definedName>
    <definedName name="PL.GuestHouseExp" localSheetId="9">#REF!</definedName>
    <definedName name="PL.GuestHouseExp" localSheetId="5">#REF!</definedName>
    <definedName name="PL.GuestHouseExp">#REF!</definedName>
    <definedName name="PL.Hospitality" localSheetId="11">#REF!</definedName>
    <definedName name="PL.Hospitality" localSheetId="9">#REF!</definedName>
    <definedName name="PL.Hospitality" localSheetId="5">#REF!</definedName>
    <definedName name="PL.Hospitality">#REF!</definedName>
    <definedName name="PL.HotelBoardLodge" localSheetId="11">#REF!</definedName>
    <definedName name="PL.HotelBoardLodge" localSheetId="9">#REF!</definedName>
    <definedName name="PL.HotelBoardLodge" localSheetId="5">#REF!</definedName>
    <definedName name="PL.HotelBoardLodge">#REF!</definedName>
    <definedName name="PL.InterestExpdr" localSheetId="11">#REF!</definedName>
    <definedName name="PL.InterestExpdr" localSheetId="9">#REF!</definedName>
    <definedName name="PL.InterestExpdr" localSheetId="5">#REF!</definedName>
    <definedName name="PL.InterestExpdr">#REF!</definedName>
    <definedName name="PL.InterestInc" localSheetId="11">#REF!</definedName>
    <definedName name="PL.InterestInc" localSheetId="9">#REF!</definedName>
    <definedName name="PL.InterestInc" localSheetId="5">#REF!</definedName>
    <definedName name="PL.InterestInc">#REF!</definedName>
    <definedName name="PL.KeyManInsur" localSheetId="11">#REF!</definedName>
    <definedName name="PL.KeyManInsur" localSheetId="9">#REF!</definedName>
    <definedName name="PL.KeyManInsur" localSheetId="5">#REF!</definedName>
    <definedName name="PL.KeyManInsur">#REF!</definedName>
    <definedName name="PL.LeaveEncash" localSheetId="11">#REF!</definedName>
    <definedName name="PL.LeaveEncash" localSheetId="9">#REF!</definedName>
    <definedName name="PL.LeaveEncash" localSheetId="5">#REF!</definedName>
    <definedName name="PL.LeaveEncash">#REF!</definedName>
    <definedName name="PL.LeaveTravelBenft" localSheetId="11">#REF!</definedName>
    <definedName name="PL.LeaveTravelBenft" localSheetId="9">#REF!</definedName>
    <definedName name="PL.LeaveTravelBenft" localSheetId="5">#REF!</definedName>
    <definedName name="PL.LeaveTravelBenft">#REF!</definedName>
    <definedName name="PL.LifeInsur" localSheetId="11">#REF!</definedName>
    <definedName name="PL.LifeInsur" localSheetId="9">#REF!</definedName>
    <definedName name="PL.LifeInsur" localSheetId="5">#REF!</definedName>
    <definedName name="PL.LifeInsur">#REF!</definedName>
    <definedName name="PL.MedExpReimb" localSheetId="11">#REF!</definedName>
    <definedName name="PL.MedExpReimb" localSheetId="9">#REF!</definedName>
    <definedName name="PL.MedExpReimb" localSheetId="5">#REF!</definedName>
    <definedName name="PL.MedExpReimb">#REF!</definedName>
    <definedName name="PL.MedInsur" localSheetId="11">#REF!</definedName>
    <definedName name="PL.MedInsur" localSheetId="9">#REF!</definedName>
    <definedName name="PL.MedInsur" localSheetId="5">#REF!</definedName>
    <definedName name="PL.MedInsur">#REF!</definedName>
    <definedName name="PL.MiscOthIncome" localSheetId="11">#REF!</definedName>
    <definedName name="PL.MiscOthIncome" localSheetId="9">#REF!</definedName>
    <definedName name="PL.MiscOthIncome" localSheetId="5">#REF!</definedName>
    <definedName name="PL.MiscOthIncome">#REF!</definedName>
    <definedName name="PL.NatureOfIncome_a" localSheetId="11">#REF!</definedName>
    <definedName name="PL.NatureOfIncome_a" localSheetId="9">#REF!</definedName>
    <definedName name="PL.NatureOfIncome_a" localSheetId="5">#REF!</definedName>
    <definedName name="PL.NatureOfIncome_a">#REF!</definedName>
    <definedName name="PL.NatureOfIncome_b" localSheetId="11">#REF!</definedName>
    <definedName name="PL.NatureOfIncome_b" localSheetId="9">#REF!</definedName>
    <definedName name="PL.NatureOfIncome_b" localSheetId="5">#REF!</definedName>
    <definedName name="PL.NatureOfIncome_b">#REF!</definedName>
    <definedName name="PL.NatureOfIncome_c" localSheetId="11">#REF!</definedName>
    <definedName name="PL.NatureOfIncome_c" localSheetId="9">#REF!</definedName>
    <definedName name="PL.NatureOfIncome_c" localSheetId="5">#REF!</definedName>
    <definedName name="PL.NatureOfIncome_c">#REF!</definedName>
    <definedName name="PL.NatureOfIncome_d" localSheetId="11">#REF!</definedName>
    <definedName name="PL.NatureOfIncome_d" localSheetId="9">#REF!</definedName>
    <definedName name="PL.NatureOfIncome_d" localSheetId="5">#REF!</definedName>
    <definedName name="PL.NatureOfIncome_d">#REF!</definedName>
    <definedName name="PL.NetProfit" localSheetId="11">#REF!</definedName>
    <definedName name="PL.NetProfit" localSheetId="9">#REF!</definedName>
    <definedName name="PL.NetProfit" localSheetId="5">#REF!</definedName>
    <definedName name="PL.NetProfit">#REF!</definedName>
    <definedName name="PL.NetProfit_ii" localSheetId="11">#REF!</definedName>
    <definedName name="PL.NetProfit_ii" localSheetId="9">#REF!</definedName>
    <definedName name="PL.NetProfit_ii" localSheetId="5">#REF!</definedName>
    <definedName name="PL.NetProfit_ii">#REF!</definedName>
    <definedName name="PL.OpeningStock" localSheetId="11">#REF!</definedName>
    <definedName name="PL.OpeningStock" localSheetId="9">#REF!</definedName>
    <definedName name="PL.OpeningStock" localSheetId="5">#REF!</definedName>
    <definedName name="PL.OpeningStock">#REF!</definedName>
    <definedName name="PL.OperatingRevenueAmt_a" localSheetId="11">#REF!</definedName>
    <definedName name="PL.OperatingRevenueAmt_a" localSheetId="9">#REF!</definedName>
    <definedName name="PL.OperatingRevenueAmt_a" localSheetId="5">#REF!</definedName>
    <definedName name="PL.OperatingRevenueAmt_a">#REF!</definedName>
    <definedName name="PL.OperatingRevenueAmt_b" localSheetId="11">#REF!</definedName>
    <definedName name="PL.OperatingRevenueAmt_b" localSheetId="9">#REF!</definedName>
    <definedName name="PL.OperatingRevenueAmt_b" localSheetId="5">#REF!</definedName>
    <definedName name="PL.OperatingRevenueAmt_b">#REF!</definedName>
    <definedName name="PL.OperatingRevenueAmt_c" localSheetId="11">#REF!</definedName>
    <definedName name="PL.OperatingRevenueAmt_c" localSheetId="9">#REF!</definedName>
    <definedName name="PL.OperatingRevenueAmt_c" localSheetId="5">#REF!</definedName>
    <definedName name="PL.OperatingRevenueAmt_c">#REF!</definedName>
    <definedName name="PL.OperatingRevenueAmt_d" localSheetId="11">#REF!</definedName>
    <definedName name="PL.OperatingRevenueAmt_d" localSheetId="9">#REF!</definedName>
    <definedName name="PL.OperatingRevenueAmt_d" localSheetId="5">#REF!</definedName>
    <definedName name="PL.OperatingRevenueAmt_d">#REF!</definedName>
    <definedName name="PL.OperatingRevenueName_a" localSheetId="11">#REF!</definedName>
    <definedName name="PL.OperatingRevenueName_a" localSheetId="9">#REF!</definedName>
    <definedName name="PL.OperatingRevenueName_a" localSheetId="5">#REF!</definedName>
    <definedName name="PL.OperatingRevenueName_a">#REF!</definedName>
    <definedName name="PL.OperatingRevenueName_b" localSheetId="11">#REF!</definedName>
    <definedName name="PL.OperatingRevenueName_b" localSheetId="9">#REF!</definedName>
    <definedName name="PL.OperatingRevenueName_b" localSheetId="5">#REF!</definedName>
    <definedName name="PL.OperatingRevenueName_b">#REF!</definedName>
    <definedName name="PL.OperatingRevenueName_c" localSheetId="11">#REF!</definedName>
    <definedName name="PL.OperatingRevenueName_c" localSheetId="9">#REF!</definedName>
    <definedName name="PL.OperatingRevenueName_c" localSheetId="5">#REF!</definedName>
    <definedName name="PL.OperatingRevenueName_c">#REF!</definedName>
    <definedName name="PL.OperatingRevenueName_d" localSheetId="11">#REF!</definedName>
    <definedName name="PL.OperatingRevenueName_d" localSheetId="9">#REF!</definedName>
    <definedName name="PL.OperatingRevenueName_d" localSheetId="5">#REF!</definedName>
    <definedName name="PL.OperatingRevenueName_d">#REF!</definedName>
    <definedName name="PL.OperatingRevenueTotAmt" localSheetId="11">#REF!</definedName>
    <definedName name="PL.OperatingRevenueTotAmt" localSheetId="9">#REF!</definedName>
    <definedName name="PL.OperatingRevenueTotAmt" localSheetId="5">#REF!</definedName>
    <definedName name="PL.OperatingRevenueTotAmt">#REF!</definedName>
    <definedName name="PL.OthEmpBenftExpdr" localSheetId="11">#REF!</definedName>
    <definedName name="PL.OthEmpBenftExpdr" localSheetId="9">#REF!</definedName>
    <definedName name="PL.OthEmpBenftExpdr" localSheetId="5">#REF!</definedName>
    <definedName name="PL.OthEmpBenftExpdr">#REF!</definedName>
    <definedName name="PL.OtherExpenses" localSheetId="11">#REF!</definedName>
    <definedName name="PL.OtherExpenses" localSheetId="9">#REF!</definedName>
    <definedName name="PL.OtherExpenses" localSheetId="5">#REF!</definedName>
    <definedName name="PL.OtherExpenses">#REF!</definedName>
    <definedName name="PL.OthersAmtLt1Lakh" localSheetId="11">#REF!</definedName>
    <definedName name="PL.OthersAmtLt1Lakh" localSheetId="9">#REF!</definedName>
    <definedName name="PL.OthersAmtLt1Lakh" localSheetId="5">#REF!</definedName>
    <definedName name="PL.OthersAmtLt1Lakh">#REF!</definedName>
    <definedName name="PL.OthersWherePANNotAvlble" localSheetId="11">#REF!</definedName>
    <definedName name="PL.OthersWherePANNotAvlble" localSheetId="9">#REF!</definedName>
    <definedName name="PL.OthersWherePANNotAvlble" localSheetId="5">#REF!</definedName>
    <definedName name="PL.OthersWherePANNotAvlble">#REF!</definedName>
    <definedName name="PL.OthInsur" localSheetId="11">#REF!</definedName>
    <definedName name="PL.OthInsur" localSheetId="9">#REF!</definedName>
    <definedName name="PL.OthInsur" localSheetId="5">#REF!</definedName>
    <definedName name="PL.OthInsur">#REF!</definedName>
    <definedName name="PL.OthProvisionsExpdr" localSheetId="11">#REF!</definedName>
    <definedName name="PL.OthProvisionsExpdr" localSheetId="9">#REF!</definedName>
    <definedName name="PL.OthProvisionsExpdr" localSheetId="5">#REF!</definedName>
    <definedName name="PL.OthProvisionsExpdr">#REF!</definedName>
    <definedName name="PL.PartnerAccBalTrf" localSheetId="11">#REF!</definedName>
    <definedName name="PL.PartnerAccBalTrf" localSheetId="9">#REF!</definedName>
    <definedName name="PL.PartnerAccBalTrf" localSheetId="5">#REF!</definedName>
    <definedName name="PL.PartnerAccBalTrf">#REF!</definedName>
    <definedName name="PL.PBIDTA" localSheetId="11">#REF!</definedName>
    <definedName name="PL.PBIDTA" localSheetId="9">#REF!</definedName>
    <definedName name="PL.PBIDTA" localSheetId="5">#REF!</definedName>
    <definedName name="PL.PBIDTA">#REF!</definedName>
    <definedName name="PL.PBT" localSheetId="11">#REF!</definedName>
    <definedName name="PL.PBT" localSheetId="9">#REF!</definedName>
    <definedName name="PL.PBT" localSheetId="5">#REF!</definedName>
    <definedName name="PL.PBT">#REF!</definedName>
    <definedName name="PL.PowerFuel" localSheetId="11">#REF!</definedName>
    <definedName name="PL.PowerFuel" localSheetId="9">#REF!</definedName>
    <definedName name="PL.PowerFuel" localSheetId="5">#REF!</definedName>
    <definedName name="PL.PowerFuel">#REF!</definedName>
    <definedName name="PL.ProfitAfterTax" localSheetId="11">#REF!</definedName>
    <definedName name="PL.ProfitAfterTax" localSheetId="9">#REF!</definedName>
    <definedName name="PL.ProfitAfterTax" localSheetId="5">#REF!</definedName>
    <definedName name="PL.ProfitAfterTax">#REF!</definedName>
    <definedName name="PL.ProfitOnAgriIncome" localSheetId="11">#REF!</definedName>
    <definedName name="PL.ProfitOnAgriIncome" localSheetId="9">#REF!</definedName>
    <definedName name="PL.ProfitOnAgriIncome" localSheetId="5">#REF!</definedName>
    <definedName name="PL.ProfitOnAgriIncome">#REF!</definedName>
    <definedName name="PL.ProfitOnCurrFluct" localSheetId="11">#REF!</definedName>
    <definedName name="PL.ProfitOnCurrFluct" localSheetId="9">#REF!</definedName>
    <definedName name="PL.ProfitOnCurrFluct" localSheetId="5">#REF!</definedName>
    <definedName name="PL.ProfitOnCurrFluct">#REF!</definedName>
    <definedName name="PL.ProfitOnInvChrSTT" localSheetId="11">#REF!</definedName>
    <definedName name="PL.ProfitOnInvChrSTT" localSheetId="9">#REF!</definedName>
    <definedName name="PL.ProfitOnInvChrSTT" localSheetId="5">#REF!</definedName>
    <definedName name="PL.ProfitOnInvChrSTT">#REF!</definedName>
    <definedName name="PL.ProfitOnOthInv" localSheetId="11">#REF!</definedName>
    <definedName name="PL.ProfitOnOthInv" localSheetId="9">#REF!</definedName>
    <definedName name="PL.ProfitOnOthInv" localSheetId="5">#REF!</definedName>
    <definedName name="PL.ProfitOnOthInv">#REF!</definedName>
    <definedName name="PL.ProfitOnSaleFixedAsset" localSheetId="11">#REF!</definedName>
    <definedName name="PL.ProfitOnSaleFixedAsset" localSheetId="9">#REF!</definedName>
    <definedName name="PL.ProfitOnSaleFixedAsset" localSheetId="5">#REF!</definedName>
    <definedName name="PL.ProfitOnSaleFixedAsset">#REF!</definedName>
    <definedName name="PL.ProvDefTax" localSheetId="11">#REF!</definedName>
    <definedName name="PL.ProvDefTax" localSheetId="9">#REF!</definedName>
    <definedName name="PL.ProvDefTax" localSheetId="5">#REF!</definedName>
    <definedName name="PL.ProvDefTax">#REF!</definedName>
    <definedName name="PL.ProvForBadDoubtDebt" localSheetId="11">#REF!</definedName>
    <definedName name="PL.ProvForBadDoubtDebt" localSheetId="9">#REF!</definedName>
    <definedName name="PL.ProvForBadDoubtDebt" localSheetId="5">#REF!</definedName>
    <definedName name="PL.ProvForBadDoubtDebt">#REF!</definedName>
    <definedName name="PL.ProvForCurrTax" localSheetId="11">#REF!</definedName>
    <definedName name="PL.ProvForCurrTax" localSheetId="9">#REF!</definedName>
    <definedName name="PL.ProvForCurrTax" localSheetId="5">#REF!</definedName>
    <definedName name="PL.ProvForCurrTax">#REF!</definedName>
    <definedName name="PL.Purchases" localSheetId="11">#REF!</definedName>
    <definedName name="PL.Purchases" localSheetId="9">#REF!</definedName>
    <definedName name="PL.Purchases" localSheetId="5">#REF!</definedName>
    <definedName name="PL.Purchases">#REF!</definedName>
    <definedName name="PL.RentExpdr" localSheetId="11">#REF!</definedName>
    <definedName name="PL.RentExpdr" localSheetId="9">#REF!</definedName>
    <definedName name="PL.RentExpdr" localSheetId="5">#REF!</definedName>
    <definedName name="PL.RentExpdr">#REF!</definedName>
    <definedName name="PL.RentInc" localSheetId="11">#REF!</definedName>
    <definedName name="PL.RentInc" localSheetId="9">#REF!</definedName>
    <definedName name="PL.RentInc" localSheetId="5">#REF!</definedName>
    <definedName name="PL.RentInc">#REF!</definedName>
    <definedName name="PL.RepairMach" localSheetId="11">#REF!</definedName>
    <definedName name="PL.RepairMach" localSheetId="9">#REF!</definedName>
    <definedName name="PL.RepairMach" localSheetId="5">#REF!</definedName>
    <definedName name="PL.RepairMach">#REF!</definedName>
    <definedName name="PL.RepairsBldg" localSheetId="11">#REF!</definedName>
    <definedName name="PL.RepairsBldg" localSheetId="9">#REF!</definedName>
    <definedName name="PL.RepairsBldg" localSheetId="5">#REF!</definedName>
    <definedName name="PL.RepairsBldg">#REF!</definedName>
    <definedName name="PL.SaleOfGoods" localSheetId="11">#REF!</definedName>
    <definedName name="PL.SaleOfGoods" localSheetId="9">#REF!</definedName>
    <definedName name="PL.SaleOfGoods" localSheetId="5">#REF!</definedName>
    <definedName name="PL.SaleOfGoods">#REF!</definedName>
    <definedName name="PL.SaleOfServices" localSheetId="11">#REF!</definedName>
    <definedName name="PL.SaleOfServices" localSheetId="9">#REF!</definedName>
    <definedName name="PL.SaleOfServices" localSheetId="5">#REF!</definedName>
    <definedName name="PL.SaleOfServices">#REF!</definedName>
    <definedName name="PL.SalePromoExp" localSheetId="11">#REF!</definedName>
    <definedName name="PL.SalePromoExp" localSheetId="9">#REF!</definedName>
    <definedName name="PL.SalePromoExp" localSheetId="5">#REF!</definedName>
    <definedName name="PL.SalePromoExp">#REF!</definedName>
    <definedName name="PL.SalsWages" localSheetId="11">#REF!</definedName>
    <definedName name="PL.SalsWages" localSheetId="9">#REF!</definedName>
    <definedName name="PL.SalsWages" localSheetId="5">#REF!</definedName>
    <definedName name="PL.SalsWages">#REF!</definedName>
    <definedName name="PL.Scholarship" localSheetId="11">#REF!</definedName>
    <definedName name="PL.Scholarship" localSheetId="9">#REF!</definedName>
    <definedName name="PL.Scholarship" localSheetId="5">#REF!</definedName>
    <definedName name="PL.Scholarship">#REF!</definedName>
    <definedName name="PL.StaffWelfareExp" localSheetId="11">#REF!</definedName>
    <definedName name="PL.StaffWelfareExp" localSheetId="9">#REF!</definedName>
    <definedName name="PL.StaffWelfareExp" localSheetId="5">#REF!</definedName>
    <definedName name="PL.StaffWelfareExp">#REF!</definedName>
    <definedName name="PL.TelephoneExp" localSheetId="11">#REF!</definedName>
    <definedName name="PL.TelephoneExp" localSheetId="9">#REF!</definedName>
    <definedName name="PL.TelephoneExp" localSheetId="5">#REF!</definedName>
    <definedName name="PL.TelephoneExp">#REF!</definedName>
    <definedName name="PL.TotalNAC" localSheetId="11">#REF!</definedName>
    <definedName name="PL.TotalNAC" localSheetId="9">#REF!</definedName>
    <definedName name="PL.TotalNAC" localSheetId="5">#REF!</definedName>
    <definedName name="PL.TotalNAC">#REF!</definedName>
    <definedName name="PL.TotCreditsToPL" localSheetId="11">#REF!</definedName>
    <definedName name="PL.TotCreditsToPL" localSheetId="9">#REF!</definedName>
    <definedName name="PL.TotCreditsToPL" localSheetId="5">#REF!</definedName>
    <definedName name="PL.TotCreditsToPL">#REF!</definedName>
    <definedName name="PL.TotEmployeeComp" localSheetId="11">#REF!</definedName>
    <definedName name="PL.TotEmployeeComp" localSheetId="9">#REF!</definedName>
    <definedName name="PL.TotEmployeeComp" localSheetId="5">#REF!</definedName>
    <definedName name="PL.TotEmployeeComp">#REF!</definedName>
    <definedName name="PL.TotInsurances" localSheetId="11">#REF!</definedName>
    <definedName name="PL.TotInsurances" localSheetId="9">#REF!</definedName>
    <definedName name="PL.TotInsurances" localSheetId="5">#REF!</definedName>
    <definedName name="PL.TotInsurances">#REF!</definedName>
    <definedName name="PL.TotOthIncome" localSheetId="11">#REF!</definedName>
    <definedName name="PL.TotOthIncome" localSheetId="9">#REF!</definedName>
    <definedName name="PL.TotOthIncome" localSheetId="5">#REF!</definedName>
    <definedName name="PL.TotOthIncome">#REF!</definedName>
    <definedName name="PL.TotRevenueFrmOperations" localSheetId="11">#REF!</definedName>
    <definedName name="PL.TotRevenueFrmOperations" localSheetId="9">#REF!</definedName>
    <definedName name="PL.TotRevenueFrmOperations" localSheetId="5">#REF!</definedName>
    <definedName name="PL.TotRevenueFrmOperations">#REF!</definedName>
    <definedName name="PL.TravelExp" localSheetId="11">#REF!</definedName>
    <definedName name="PL.TravelExp" localSheetId="9">#REF!</definedName>
    <definedName name="PL.TravelExp" localSheetId="5">#REF!</definedName>
    <definedName name="PL.TravelExp">#REF!</definedName>
    <definedName name="PL.TrfToReserves" localSheetId="11">#REF!</definedName>
    <definedName name="PL.TrfToReserves" localSheetId="9">#REF!</definedName>
    <definedName name="PL.TrfToReserves" localSheetId="5">#REF!</definedName>
    <definedName name="PL.TrfToReserves">#REF!</definedName>
    <definedName name="PLBD.Amount" localSheetId="11">#REF!</definedName>
    <definedName name="PLBD.Amount" localSheetId="9">#REF!</definedName>
    <definedName name="PLBD.Amount" localSheetId="5">#REF!</definedName>
    <definedName name="PLBD.Amount">#REF!</definedName>
    <definedName name="PLBD.Amount_a" localSheetId="11">#REF!</definedName>
    <definedName name="PLBD.Amount_a" localSheetId="9">#REF!</definedName>
    <definedName name="PLBD.Amount_a" localSheetId="5">#REF!</definedName>
    <definedName name="PLBD.Amount_a">#REF!</definedName>
    <definedName name="PLBD.Amount_b" localSheetId="11">#REF!</definedName>
    <definedName name="PLBD.Amount_b" localSheetId="9">#REF!</definedName>
    <definedName name="PLBD.Amount_b" localSheetId="5">#REF!</definedName>
    <definedName name="PLBD.Amount_b">#REF!</definedName>
    <definedName name="PLBD.Amount_c" localSheetId="11">#REF!</definedName>
    <definedName name="PLBD.Amount_c" localSheetId="9">#REF!</definedName>
    <definedName name="PLBD.Amount_c" localSheetId="5">#REF!</definedName>
    <definedName name="PLBD.Amount_c">#REF!</definedName>
    <definedName name="PLBD.Amount_d" localSheetId="11">#REF!</definedName>
    <definedName name="PLBD.Amount_d" localSheetId="9">#REF!</definedName>
    <definedName name="PLBD.Amount_d" localSheetId="5">#REF!</definedName>
    <definedName name="PLBD.Amount_d">#REF!</definedName>
    <definedName name="PLBD.Amount_e" localSheetId="11">#REF!</definedName>
    <definedName name="PLBD.Amount_e" localSheetId="9">#REF!</definedName>
    <definedName name="PLBD.Amount_e" localSheetId="5">#REF!</definedName>
    <definedName name="PLBD.Amount_e">#REF!</definedName>
    <definedName name="PLBD.PAN" localSheetId="11">#REF!</definedName>
    <definedName name="PLBD.PAN" localSheetId="9">#REF!</definedName>
    <definedName name="PLBD.PAN" localSheetId="5">#REF!</definedName>
    <definedName name="PLBD.PAN">#REF!</definedName>
    <definedName name="PLBD.PAN_a" localSheetId="11">#REF!</definedName>
    <definedName name="PLBD.PAN_a" localSheetId="9">#REF!</definedName>
    <definedName name="PLBD.PAN_a" localSheetId="5">#REF!</definedName>
    <definedName name="PLBD.PAN_a">#REF!</definedName>
    <definedName name="PLBD.PAN_b" localSheetId="11">#REF!</definedName>
    <definedName name="PLBD.PAN_b" localSheetId="9">#REF!</definedName>
    <definedName name="PLBD.PAN_b" localSheetId="5">#REF!</definedName>
    <definedName name="PLBD.PAN_b">#REF!</definedName>
    <definedName name="PLBD.PAN_c" localSheetId="11">#REF!</definedName>
    <definedName name="PLBD.PAN_c" localSheetId="9">#REF!</definedName>
    <definedName name="PLBD.PAN_c" localSheetId="5">#REF!</definedName>
    <definedName name="PLBD.PAN_c">#REF!</definedName>
    <definedName name="PLBD.PAN_d" localSheetId="11">#REF!</definedName>
    <definedName name="PLBD.PAN_d" localSheetId="9">#REF!</definedName>
    <definedName name="PLBD.PAN_d" localSheetId="5">#REF!</definedName>
    <definedName name="PLBD.PAN_d">#REF!</definedName>
    <definedName name="PLBD.PAN_e" localSheetId="11">#REF!</definedName>
    <definedName name="PLBD.PAN_e" localSheetId="9">#REF!</definedName>
    <definedName name="PLBD.PAN_e" localSheetId="5">#REF!</definedName>
    <definedName name="PLBD.PAN_e">#REF!</definedName>
    <definedName name="PLCE.NonResOtherCompany" localSheetId="11">#REF!</definedName>
    <definedName name="PLCE.NonResOtherCompany" localSheetId="9">#REF!</definedName>
    <definedName name="PLCE.NonResOtherCompany" localSheetId="5">#REF!</definedName>
    <definedName name="PLCE.NonResOtherCompany">#REF!</definedName>
    <definedName name="PLCE.Others" localSheetId="11">#REF!</definedName>
    <definedName name="PLCE.Others" localSheetId="9">#REF!</definedName>
    <definedName name="PLCE.Others" localSheetId="5">#REF!</definedName>
    <definedName name="PLCE.Others">#REF!</definedName>
    <definedName name="PLCrEx.OthDutyTaxCess" localSheetId="11">#REF!</definedName>
    <definedName name="PLCrEx.OthDutyTaxCess" localSheetId="9">#REF!</definedName>
    <definedName name="PLCrEx.OthDutyTaxCess" localSheetId="5">#REF!</definedName>
    <definedName name="PLCrEx.OthDutyTaxCess">#REF!</definedName>
    <definedName name="PLCrEx.ServiceTax" localSheetId="11">#REF!</definedName>
    <definedName name="PLCrEx.ServiceTax" localSheetId="9">#REF!</definedName>
    <definedName name="PLCrEx.ServiceTax" localSheetId="5">#REF!</definedName>
    <definedName name="PLCrEx.ServiceTax">#REF!</definedName>
    <definedName name="PLCrEx.TotExciseCustomsVAT" localSheetId="11">#REF!</definedName>
    <definedName name="PLCrEx.TotExciseCustomsVAT" localSheetId="9">#REF!</definedName>
    <definedName name="PLCrEx.TotExciseCustomsVAT" localSheetId="5">#REF!</definedName>
    <definedName name="PLCrEx.TotExciseCustomsVAT">#REF!</definedName>
    <definedName name="PLCrEx.UnionExciseDuty" localSheetId="11">#REF!</definedName>
    <definedName name="PLCrEx.UnionExciseDuty" localSheetId="9">#REF!</definedName>
    <definedName name="PLCrEx.UnionExciseDuty" localSheetId="5">#REF!</definedName>
    <definedName name="PLCrEx.UnionExciseDuty">#REF!</definedName>
    <definedName name="PLCrEx.VATorSaleTax" localSheetId="11">#REF!</definedName>
    <definedName name="PLCrEx.VATorSaleTax" localSheetId="9">#REF!</definedName>
    <definedName name="PLCrEx.VATorSaleTax" localSheetId="5">#REF!</definedName>
    <definedName name="PLCrEx.VATorSaleTax">#REF!</definedName>
    <definedName name="PLCS.FinishedGoods" localSheetId="11">#REF!</definedName>
    <definedName name="PLCS.FinishedGoods" localSheetId="9">#REF!</definedName>
    <definedName name="PLCS.FinishedGoods" localSheetId="5">#REF!</definedName>
    <definedName name="PLCS.FinishedGoods">#REF!</definedName>
    <definedName name="PLCS.RawMaterial" localSheetId="11">#REF!</definedName>
    <definedName name="PLCS.RawMaterial" localSheetId="9">#REF!</definedName>
    <definedName name="PLCS.RawMaterial" localSheetId="5">#REF!</definedName>
    <definedName name="PLCS.RawMaterial">#REF!</definedName>
    <definedName name="PLCS.TotIncome" localSheetId="11">#REF!</definedName>
    <definedName name="PLCS.TotIncome" localSheetId="9">#REF!</definedName>
    <definedName name="PLCS.TotIncome" localSheetId="5">#REF!</definedName>
    <definedName name="PLCS.TotIncome">#REF!</definedName>
    <definedName name="PLCS.WorkInProgress" localSheetId="11">#REF!</definedName>
    <definedName name="PLCS.WorkInProgress" localSheetId="9">#REF!</definedName>
    <definedName name="PLCS.WorkInProgress" localSheetId="5">#REF!</definedName>
    <definedName name="PLCS.WorkInProgress">#REF!</definedName>
    <definedName name="PLDutiEx.CounterVailDuty" localSheetId="11">#REF!</definedName>
    <definedName name="PLDutiEx.CounterVailDuty" localSheetId="9">#REF!</definedName>
    <definedName name="PLDutiEx.CounterVailDuty" localSheetId="5">#REF!</definedName>
    <definedName name="PLDutiEx.CounterVailDuty">#REF!</definedName>
    <definedName name="PLDutiEx.CustomDuty" localSheetId="11">#REF!</definedName>
    <definedName name="PLDutiEx.CustomDuty" localSheetId="9">#REF!</definedName>
    <definedName name="PLDutiEx.CustomDuty" localSheetId="5">#REF!</definedName>
    <definedName name="PLDutiEx.CustomDuty">#REF!</definedName>
    <definedName name="PLDutiEx.OthDutyTaxCess" localSheetId="11">#REF!</definedName>
    <definedName name="PLDutiEx.OthDutyTaxCess" localSheetId="9">#REF!</definedName>
    <definedName name="PLDutiEx.OthDutyTaxCess" localSheetId="5">#REF!</definedName>
    <definedName name="PLDutiEx.OthDutyTaxCess">#REF!</definedName>
    <definedName name="PLDutiEx.ServiceTax" localSheetId="11">#REF!</definedName>
    <definedName name="PLDutiEx.ServiceTax" localSheetId="9">#REF!</definedName>
    <definedName name="PLDutiEx.ServiceTax" localSheetId="5">#REF!</definedName>
    <definedName name="PLDutiEx.ServiceTax">#REF!</definedName>
    <definedName name="PLDutiEx.SplAddDuty" localSheetId="11">#REF!</definedName>
    <definedName name="PLDutiEx.SplAddDuty" localSheetId="9">#REF!</definedName>
    <definedName name="PLDutiEx.SplAddDuty" localSheetId="5">#REF!</definedName>
    <definedName name="PLDutiEx.SplAddDuty">#REF!</definedName>
    <definedName name="PLDutiEx.TotExciseCustomsVAT" localSheetId="11">#REF!</definedName>
    <definedName name="PLDutiEx.TotExciseCustomsVAT" localSheetId="9">#REF!</definedName>
    <definedName name="PLDutiEx.TotExciseCustomsVAT" localSheetId="5">#REF!</definedName>
    <definedName name="PLDutiEx.TotExciseCustomsVAT">#REF!</definedName>
    <definedName name="PLDutiEx.UnionExciseDuty" localSheetId="11">#REF!</definedName>
    <definedName name="PLDutiEx.UnionExciseDuty" localSheetId="9">#REF!</definedName>
    <definedName name="PLDutiEx.UnionExciseDuty" localSheetId="5">#REF!</definedName>
    <definedName name="PLDutiEx.UnionExciseDuty">#REF!</definedName>
    <definedName name="PLDutiEx.VATorSaleTax" localSheetId="11">#REF!</definedName>
    <definedName name="PLDutiEx.VATorSaleTax" localSheetId="9">#REF!</definedName>
    <definedName name="PLDutiEx.VATorSaleTax" localSheetId="5">#REF!</definedName>
    <definedName name="PLDutiEx.VATorSaleTax">#REF!</definedName>
    <definedName name="PLI.NonResOtherCompany" localSheetId="11">#REF!</definedName>
    <definedName name="PLI.NonResOtherCompany" localSheetId="9">#REF!</definedName>
    <definedName name="PLI.NonResOtherCompany" localSheetId="5">#REF!</definedName>
    <definedName name="PLI.NonResOtherCompany">#REF!</definedName>
    <definedName name="PLI.Others" localSheetId="11">#REF!</definedName>
    <definedName name="PLI.Others" localSheetId="9">#REF!</definedName>
    <definedName name="PLI.Others" localSheetId="5">#REF!</definedName>
    <definedName name="PLI.Others">#REF!</definedName>
    <definedName name="PLOE.ExpenseAmt_a" localSheetId="11">#REF!</definedName>
    <definedName name="PLOE.ExpenseAmt_a" localSheetId="9">#REF!</definedName>
    <definedName name="PLOE.ExpenseAmt_a" localSheetId="5">#REF!</definedName>
    <definedName name="PLOE.ExpenseAmt_a">#REF!</definedName>
    <definedName name="PLOE.ExpenseAmt_b" localSheetId="11">#REF!</definedName>
    <definedName name="PLOE.ExpenseAmt_b" localSheetId="9">#REF!</definedName>
    <definedName name="PLOE.ExpenseAmt_b" localSheetId="5">#REF!</definedName>
    <definedName name="PLOE.ExpenseAmt_b">#REF!</definedName>
    <definedName name="PLOE.ExpenseAmt_c" localSheetId="11">#REF!</definedName>
    <definedName name="PLOE.ExpenseAmt_c" localSheetId="9">#REF!</definedName>
    <definedName name="PLOE.ExpenseAmt_c" localSheetId="5">#REF!</definedName>
    <definedName name="PLOE.ExpenseAmt_c">#REF!</definedName>
    <definedName name="PLOE.ExpenseAmt_d" localSheetId="11">#REF!</definedName>
    <definedName name="PLOE.ExpenseAmt_d" localSheetId="9">#REF!</definedName>
    <definedName name="PLOE.ExpenseAmt_d" localSheetId="5">#REF!</definedName>
    <definedName name="PLOE.ExpenseAmt_d">#REF!</definedName>
    <definedName name="PLOE.ExpenseNature_a" localSheetId="11">#REF!</definedName>
    <definedName name="PLOE.ExpenseNature_a" localSheetId="9">#REF!</definedName>
    <definedName name="PLOE.ExpenseNature_a" localSheetId="5">#REF!</definedName>
    <definedName name="PLOE.ExpenseNature_a">#REF!</definedName>
    <definedName name="PLOE.ExpenseNature_b" localSheetId="11">#REF!</definedName>
    <definedName name="PLOE.ExpenseNature_b" localSheetId="9">#REF!</definedName>
    <definedName name="PLOE.ExpenseNature_b" localSheetId="5">#REF!</definedName>
    <definedName name="PLOE.ExpenseNature_b">#REF!</definedName>
    <definedName name="PLOE.ExpenseNature_c" localSheetId="11">#REF!</definedName>
    <definedName name="PLOE.ExpenseNature_c" localSheetId="9">#REF!</definedName>
    <definedName name="PLOE.ExpenseNature_c" localSheetId="5">#REF!</definedName>
    <definedName name="PLOE.ExpenseNature_c">#REF!</definedName>
    <definedName name="PLOE.ExpenseNature_d" localSheetId="11">#REF!</definedName>
    <definedName name="PLOE.ExpenseNature_d" localSheetId="9">#REF!</definedName>
    <definedName name="PLOE.ExpenseNature_d" localSheetId="5">#REF!</definedName>
    <definedName name="PLOE.ExpenseNature_d">#REF!</definedName>
    <definedName name="PLOS.FinishedGoods" localSheetId="11">#REF!</definedName>
    <definedName name="PLOS.FinishedGoods" localSheetId="9">#REF!</definedName>
    <definedName name="PLOS.FinishedGoods" localSheetId="5">#REF!</definedName>
    <definedName name="PLOS.FinishedGoods">#REF!</definedName>
    <definedName name="PLOS.RawMaterial" localSheetId="11">#REF!</definedName>
    <definedName name="PLOS.RawMaterial" localSheetId="9">#REF!</definedName>
    <definedName name="PLOS.RawMaterial" localSheetId="5">#REF!</definedName>
    <definedName name="PLOS.RawMaterial">#REF!</definedName>
    <definedName name="PLOS.WorkInProgress" localSheetId="11">#REF!</definedName>
    <definedName name="PLOS.WorkInProgress" localSheetId="9">#REF!</definedName>
    <definedName name="PLOS.WorkInProgress" localSheetId="5">#REF!</definedName>
    <definedName name="PLOS.WorkInProgress">#REF!</definedName>
    <definedName name="PLPC.NonResOtherCompany" localSheetId="11">#REF!</definedName>
    <definedName name="PLPC.NonResOtherCompany" localSheetId="9">#REF!</definedName>
    <definedName name="PLPC.NonResOtherCompany" localSheetId="5">#REF!</definedName>
    <definedName name="PLPC.NonResOtherCompany">#REF!</definedName>
    <definedName name="PLPC.Others" localSheetId="11">#REF!</definedName>
    <definedName name="PLPC.Others" localSheetId="9">#REF!</definedName>
    <definedName name="PLPC.Others" localSheetId="5">#REF!</definedName>
    <definedName name="PLPC.Others">#REF!</definedName>
    <definedName name="PLPC.Total" localSheetId="11">#REF!</definedName>
    <definedName name="PLPC.Total" localSheetId="9">#REF!</definedName>
    <definedName name="PLPC.Total" localSheetId="5">#REF!</definedName>
    <definedName name="PLPC.Total">#REF!</definedName>
    <definedName name="PLRateEx.Cess" localSheetId="11">#REF!</definedName>
    <definedName name="PLRateEx.Cess" localSheetId="9">#REF!</definedName>
    <definedName name="PLRateEx.Cess" localSheetId="5">#REF!</definedName>
    <definedName name="PLRateEx.Cess">#REF!</definedName>
    <definedName name="PLRateEx.OthDutyTaxCess" localSheetId="11">#REF!</definedName>
    <definedName name="PLRateEx.OthDutyTaxCess" localSheetId="9">#REF!</definedName>
    <definedName name="PLRateEx.OthDutyTaxCess" localSheetId="5">#REF!</definedName>
    <definedName name="PLRateEx.OthDutyTaxCess">#REF!</definedName>
    <definedName name="PLRateEx.ServiceTax" localSheetId="11">#REF!</definedName>
    <definedName name="PLRateEx.ServiceTax" localSheetId="9">#REF!</definedName>
    <definedName name="PLRateEx.ServiceTax" localSheetId="5">#REF!</definedName>
    <definedName name="PLRateEx.ServiceTax">#REF!</definedName>
    <definedName name="PLRateEx.TotExciseCustomsVAT" localSheetId="11">#REF!</definedName>
    <definedName name="PLRateEx.TotExciseCustomsVAT" localSheetId="9">#REF!</definedName>
    <definedName name="PLRateEx.TotExciseCustomsVAT" localSheetId="5">#REF!</definedName>
    <definedName name="PLRateEx.TotExciseCustomsVAT">#REF!</definedName>
    <definedName name="PLRateEx.UnionExciseDuty" localSheetId="11">#REF!</definedName>
    <definedName name="PLRateEx.UnionExciseDuty" localSheetId="9">#REF!</definedName>
    <definedName name="PLRateEx.UnionExciseDuty" localSheetId="5">#REF!</definedName>
    <definedName name="PLRateEx.UnionExciseDuty">#REF!</definedName>
    <definedName name="PLRateEx.VATorSaleTax" localSheetId="11">#REF!</definedName>
    <definedName name="PLRateEx.VATorSaleTax" localSheetId="9">#REF!</definedName>
    <definedName name="PLRateEx.VATorSaleTax" localSheetId="5">#REF!</definedName>
    <definedName name="PLRateEx.VATorSaleTax">#REF!</definedName>
    <definedName name="PLRY.NonResOtherCompany" localSheetId="11">#REF!</definedName>
    <definedName name="PLRY.NonResOtherCompany" localSheetId="9">#REF!</definedName>
    <definedName name="PLRY.NonResOtherCompany" localSheetId="5">#REF!</definedName>
    <definedName name="PLRY.NonResOtherCompany">#REF!</definedName>
    <definedName name="PLRY.Others" localSheetId="11">#REF!</definedName>
    <definedName name="PLRY.Others" localSheetId="9">#REF!</definedName>
    <definedName name="PLRY.Others" localSheetId="5">#REF!</definedName>
    <definedName name="PLRY.Others">#REF!</definedName>
    <definedName name="PLRY.Total" localSheetId="11">#REF!</definedName>
    <definedName name="PLRY.Total" localSheetId="9">#REF!</definedName>
    <definedName name="PLRY.Total" localSheetId="5">#REF!</definedName>
    <definedName name="PLRY.Total">#REF!</definedName>
    <definedName name="PortugueseCode">[1]DropDownValues!$D$72:$D$74</definedName>
    <definedName name="_xlnm.Print_Area" localSheetId="10">'2601'!$A$1:$E$29</definedName>
    <definedName name="_xlnm.Print_Area" localSheetId="11">'2602'!$A$1:$E$29</definedName>
    <definedName name="_xlnm.Print_Area" localSheetId="12">'2603'!$A$1:$F$29</definedName>
    <definedName name="_xlnm.Print_Area" localSheetId="13">'2604'!$A$1:$F$31</definedName>
    <definedName name="_xlnm.Print_Area" localSheetId="14">'2605'!$A$1:$G$31</definedName>
    <definedName name="_xlnm.Print_Area" localSheetId="15">'2606'!$A$1:$G$31</definedName>
    <definedName name="_xlnm.Print_Area" localSheetId="6">'26Q-4 Sheets'!#REF!</definedName>
    <definedName name="_xlnm.Print_Area" localSheetId="17">'DU-2 (2)'!$A$1:$E$96</definedName>
    <definedName name="_xlnm.Print_Area" localSheetId="18">'DU-4'!$A$1:$E$94</definedName>
    <definedName name="_xlnm.Print_Area" localSheetId="1">'DU-4 (2)'!$A$1:$E$97</definedName>
    <definedName name="_xlnm.Print_Area" localSheetId="0">'DU-6 (2)'!$A$1:$E$97</definedName>
    <definedName name="_xlnm.Print_Area" localSheetId="2">'DU-8 (2)'!$A$1:$E$97</definedName>
    <definedName name="_xlnm.Print_Area" localSheetId="7">Front!$A$1:$E$34</definedName>
    <definedName name="_xlnm.Print_Area" localSheetId="8">'Mock '!$A$1:$E$94</definedName>
    <definedName name="_xlnm.Print_Area" localSheetId="3">NSDL!$A$1:$A$26</definedName>
    <definedName name="_xlnm.Print_Area" localSheetId="9">Rates!#REF!</definedName>
    <definedName name="_xlnm.Print_Area" localSheetId="4">'Tax Deposit '!$A$1:$E$15</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 localSheetId="11">'[1]10A'!#REF!</definedName>
    <definedName name="SEZA10.TotalDedUs10A" localSheetId="9">'[1]10A'!#REF!</definedName>
    <definedName name="SEZA10.TotalDedUs10A" localSheetId="5">'[1]10A'!#REF!</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 localSheetId="11">'[1]Part B - TI TTI'!#REF!</definedName>
    <definedName name="Sheet9.FTflag" localSheetId="9">'[1]Part B - TI TTI'!#REF!</definedName>
    <definedName name="Sheet9.FTflag" localSheetId="5">'[1]Part B - TI TTI'!#REF!</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'[3]DropDown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workbook>
</file>

<file path=xl/calcChain.xml><?xml version="1.0" encoding="utf-8"?>
<calcChain xmlns="http://schemas.openxmlformats.org/spreadsheetml/2006/main">
  <c r="E24" i="53" l="1"/>
  <c r="B19" i="52" l="1"/>
  <c r="A25" i="53" l="1"/>
  <c r="C26" i="53"/>
  <c r="B26" i="53"/>
  <c r="E19" i="53"/>
  <c r="E29" i="53"/>
  <c r="D29" i="53"/>
  <c r="B29" i="53"/>
  <c r="A29" i="53"/>
  <c r="E28" i="53"/>
  <c r="D28" i="53"/>
  <c r="B28" i="53"/>
  <c r="A28" i="53"/>
  <c r="G27" i="53"/>
  <c r="F27" i="53"/>
  <c r="E27" i="53"/>
  <c r="D27" i="53"/>
  <c r="C27" i="53"/>
  <c r="B27" i="53"/>
  <c r="G26" i="53"/>
  <c r="G24" i="53"/>
  <c r="F24" i="53"/>
  <c r="F26" i="53" s="1"/>
  <c r="D24" i="53"/>
  <c r="D26" i="53" s="1"/>
  <c r="D30" i="53" s="1"/>
  <c r="C24" i="53"/>
  <c r="B24" i="53"/>
  <c r="G19" i="53"/>
  <c r="F19" i="53"/>
  <c r="D19" i="53"/>
  <c r="C19" i="53"/>
  <c r="B19" i="53"/>
  <c r="G18" i="53"/>
  <c r="F18" i="53"/>
  <c r="E18" i="53"/>
  <c r="D18" i="53"/>
  <c r="C18" i="53"/>
  <c r="B18" i="53"/>
  <c r="G17" i="53"/>
  <c r="F17" i="53"/>
  <c r="E17" i="53"/>
  <c r="D17" i="53"/>
  <c r="C17" i="53"/>
  <c r="B17" i="53"/>
  <c r="G16" i="53"/>
  <c r="J21" i="53" s="1"/>
  <c r="F16" i="53"/>
  <c r="J20" i="53" s="1"/>
  <c r="E16" i="53"/>
  <c r="J19" i="53" s="1"/>
  <c r="D16" i="53"/>
  <c r="J18" i="53" s="1"/>
  <c r="C16" i="53"/>
  <c r="J17" i="53" s="1"/>
  <c r="B16" i="53"/>
  <c r="J16" i="53" s="1"/>
  <c r="G15" i="53"/>
  <c r="I21" i="53" s="1"/>
  <c r="F15" i="53"/>
  <c r="I20" i="53" s="1"/>
  <c r="E15" i="53"/>
  <c r="I19" i="53" s="1"/>
  <c r="D15" i="53"/>
  <c r="I18" i="53" s="1"/>
  <c r="C15" i="53"/>
  <c r="I17" i="53" s="1"/>
  <c r="B15" i="53"/>
  <c r="I16" i="53" s="1"/>
  <c r="E30" i="52"/>
  <c r="D30" i="52"/>
  <c r="B30" i="52"/>
  <c r="C26" i="52"/>
  <c r="B26" i="52"/>
  <c r="F27" i="52"/>
  <c r="F24" i="52"/>
  <c r="F26" i="52" s="1"/>
  <c r="F19" i="52"/>
  <c r="F18" i="52"/>
  <c r="F17" i="52"/>
  <c r="F16" i="52"/>
  <c r="J20" i="52" s="1"/>
  <c r="F15" i="52"/>
  <c r="I20" i="52" s="1"/>
  <c r="E29" i="52"/>
  <c r="D29" i="52"/>
  <c r="B29" i="52"/>
  <c r="A29" i="52"/>
  <c r="E28" i="52"/>
  <c r="D28" i="52"/>
  <c r="B28" i="52"/>
  <c r="A28" i="52"/>
  <c r="G27" i="52"/>
  <c r="E27" i="52"/>
  <c r="D27" i="52"/>
  <c r="C27" i="52"/>
  <c r="B27" i="52"/>
  <c r="D26" i="52"/>
  <c r="G24" i="52"/>
  <c r="G26" i="52" s="1"/>
  <c r="E24" i="52"/>
  <c r="D24" i="52"/>
  <c r="C24" i="52"/>
  <c r="B24" i="52"/>
  <c r="G19" i="52"/>
  <c r="E19" i="52"/>
  <c r="D19" i="52"/>
  <c r="C19" i="52"/>
  <c r="G18" i="52"/>
  <c r="E18" i="52"/>
  <c r="D18" i="52"/>
  <c r="C18" i="52"/>
  <c r="B18" i="52"/>
  <c r="G17" i="52"/>
  <c r="E17" i="52"/>
  <c r="D17" i="52"/>
  <c r="C17" i="52"/>
  <c r="B17" i="52"/>
  <c r="G16" i="52"/>
  <c r="J21" i="52" s="1"/>
  <c r="E16" i="52"/>
  <c r="J19" i="52" s="1"/>
  <c r="D16" i="52"/>
  <c r="J18" i="52" s="1"/>
  <c r="C16" i="52"/>
  <c r="J17" i="52" s="1"/>
  <c r="B16" i="52"/>
  <c r="J16" i="52" s="1"/>
  <c r="G15" i="52"/>
  <c r="I21" i="52" s="1"/>
  <c r="E15" i="52"/>
  <c r="I19" i="52" s="1"/>
  <c r="D15" i="52"/>
  <c r="I18" i="52" s="1"/>
  <c r="C15" i="52"/>
  <c r="I17" i="52" s="1"/>
  <c r="B15" i="52"/>
  <c r="I16" i="52" s="1"/>
  <c r="E30" i="53" l="1"/>
  <c r="B30" i="53"/>
  <c r="B24" i="51"/>
  <c r="A27" i="51"/>
  <c r="A26" i="51"/>
  <c r="A29" i="50"/>
  <c r="A28" i="50"/>
  <c r="F27" i="51"/>
  <c r="D27" i="51"/>
  <c r="B27" i="51"/>
  <c r="F26" i="51"/>
  <c r="D26" i="51"/>
  <c r="B26" i="51"/>
  <c r="F25" i="51"/>
  <c r="E25" i="51"/>
  <c r="D25" i="51"/>
  <c r="C25" i="51"/>
  <c r="B25" i="51"/>
  <c r="F23" i="51"/>
  <c r="F24" i="51" s="1"/>
  <c r="F28" i="51" s="1"/>
  <c r="E23" i="51"/>
  <c r="E24" i="51" s="1"/>
  <c r="D23" i="51"/>
  <c r="D24" i="51" s="1"/>
  <c r="C23" i="51"/>
  <c r="C24" i="51" s="1"/>
  <c r="B23" i="51"/>
  <c r="F18" i="51"/>
  <c r="E18" i="51"/>
  <c r="D18" i="51"/>
  <c r="C18" i="51"/>
  <c r="B18" i="51"/>
  <c r="F17" i="51"/>
  <c r="E17" i="51"/>
  <c r="D17" i="51"/>
  <c r="C17" i="51"/>
  <c r="B17" i="51"/>
  <c r="F16" i="51"/>
  <c r="E16" i="51"/>
  <c r="D16" i="51"/>
  <c r="C16" i="51"/>
  <c r="B16" i="51"/>
  <c r="F15" i="51"/>
  <c r="I19" i="51" s="1"/>
  <c r="E15" i="51"/>
  <c r="I18" i="51" s="1"/>
  <c r="D15" i="51"/>
  <c r="I17" i="51" s="1"/>
  <c r="C15" i="51"/>
  <c r="I16" i="51" s="1"/>
  <c r="B15" i="51"/>
  <c r="I15" i="51" s="1"/>
  <c r="F14" i="51"/>
  <c r="H19" i="51" s="1"/>
  <c r="E14" i="51"/>
  <c r="H18" i="51" s="1"/>
  <c r="D14" i="51"/>
  <c r="H17" i="51" s="1"/>
  <c r="C14" i="51"/>
  <c r="H16" i="51" s="1"/>
  <c r="B14" i="51"/>
  <c r="H15" i="51" s="1"/>
  <c r="F29" i="50"/>
  <c r="F28" i="50"/>
  <c r="F30" i="50"/>
  <c r="D30" i="50"/>
  <c r="B26" i="50"/>
  <c r="I19" i="50"/>
  <c r="E27" i="50"/>
  <c r="E26" i="50"/>
  <c r="E24" i="50"/>
  <c r="E19" i="50"/>
  <c r="E18" i="50"/>
  <c r="E17" i="50"/>
  <c r="E16" i="50"/>
  <c r="E15" i="50"/>
  <c r="H19" i="50" s="1"/>
  <c r="D29" i="50"/>
  <c r="B29" i="50"/>
  <c r="D28" i="50"/>
  <c r="B28" i="50"/>
  <c r="F27" i="50"/>
  <c r="D27" i="50"/>
  <c r="C27" i="50"/>
  <c r="B27" i="50"/>
  <c r="F24" i="50"/>
  <c r="F26" i="50" s="1"/>
  <c r="D24" i="50"/>
  <c r="D26" i="50" s="1"/>
  <c r="C24" i="50"/>
  <c r="C26" i="50" s="1"/>
  <c r="B24" i="50"/>
  <c r="F19" i="50"/>
  <c r="D19" i="50"/>
  <c r="C19" i="50"/>
  <c r="B19" i="50"/>
  <c r="F18" i="50"/>
  <c r="D18" i="50"/>
  <c r="C18" i="50"/>
  <c r="B18" i="50"/>
  <c r="F17" i="50"/>
  <c r="D17" i="50"/>
  <c r="C17" i="50"/>
  <c r="B17" i="50"/>
  <c r="F16" i="50"/>
  <c r="I20" i="50" s="1"/>
  <c r="D16" i="50"/>
  <c r="I18" i="50" s="1"/>
  <c r="C16" i="50"/>
  <c r="I17" i="50" s="1"/>
  <c r="B16" i="50"/>
  <c r="I16" i="50" s="1"/>
  <c r="F15" i="50"/>
  <c r="H20" i="50" s="1"/>
  <c r="D15" i="50"/>
  <c r="H18" i="50" s="1"/>
  <c r="C15" i="50"/>
  <c r="H17" i="50" s="1"/>
  <c r="B15" i="50"/>
  <c r="H16" i="50" s="1"/>
  <c r="D28" i="51" l="1"/>
  <c r="B28" i="51"/>
  <c r="B30" i="50"/>
  <c r="B28" i="49"/>
  <c r="D27" i="49"/>
  <c r="B27" i="49"/>
  <c r="D26" i="49"/>
  <c r="C26" i="49"/>
  <c r="B26" i="49"/>
  <c r="E25" i="49"/>
  <c r="D25" i="49"/>
  <c r="C25" i="49"/>
  <c r="B25" i="49"/>
  <c r="E23" i="49"/>
  <c r="E24" i="49" s="1"/>
  <c r="D23" i="49"/>
  <c r="D24" i="49" s="1"/>
  <c r="C23" i="49"/>
  <c r="C24" i="49" s="1"/>
  <c r="B23" i="49"/>
  <c r="B24" i="49" s="1"/>
  <c r="E18" i="49"/>
  <c r="D18" i="49"/>
  <c r="C18" i="49"/>
  <c r="B18" i="49"/>
  <c r="E17" i="49"/>
  <c r="D17" i="49"/>
  <c r="C17" i="49"/>
  <c r="B17" i="49"/>
  <c r="E16" i="49"/>
  <c r="D16" i="49"/>
  <c r="C16" i="49"/>
  <c r="B16" i="49"/>
  <c r="E15" i="49"/>
  <c r="H18" i="49" s="1"/>
  <c r="D15" i="49"/>
  <c r="H17" i="49" s="1"/>
  <c r="C15" i="49"/>
  <c r="H16" i="49" s="1"/>
  <c r="B15" i="49"/>
  <c r="H15" i="49" s="1"/>
  <c r="E14" i="49"/>
  <c r="G18" i="49" s="1"/>
  <c r="D14" i="49"/>
  <c r="G17" i="49" s="1"/>
  <c r="C14" i="49"/>
  <c r="G16" i="49" s="1"/>
  <c r="B14" i="49"/>
  <c r="G15" i="49" s="1"/>
  <c r="H18" i="42" l="1"/>
  <c r="H17" i="42"/>
  <c r="H16" i="42"/>
  <c r="H15" i="42"/>
  <c r="G18" i="42"/>
  <c r="G17" i="42"/>
  <c r="G16" i="42"/>
  <c r="G15" i="42"/>
  <c r="B27" i="42" l="1"/>
  <c r="B26" i="42"/>
  <c r="C27" i="42"/>
  <c r="C26" i="42"/>
  <c r="D27" i="42"/>
  <c r="D26" i="42"/>
  <c r="E25" i="42"/>
  <c r="D25" i="42"/>
  <c r="C25" i="42"/>
  <c r="B25" i="42"/>
  <c r="E23" i="42"/>
  <c r="E24" i="42" s="1"/>
  <c r="D23" i="42"/>
  <c r="D24" i="42" s="1"/>
  <c r="C23" i="42"/>
  <c r="B23" i="42"/>
  <c r="E18" i="42"/>
  <c r="D18" i="42"/>
  <c r="C18" i="42"/>
  <c r="B18" i="42"/>
  <c r="E17" i="42"/>
  <c r="D17" i="42"/>
  <c r="C17" i="42"/>
  <c r="B17" i="42"/>
  <c r="E16" i="42"/>
  <c r="D16" i="42"/>
  <c r="C16" i="42"/>
  <c r="B16" i="42"/>
  <c r="E15" i="42"/>
  <c r="D15" i="42"/>
  <c r="C15" i="42"/>
  <c r="B15" i="42"/>
  <c r="E14" i="42"/>
  <c r="D14" i="42"/>
  <c r="C14" i="42"/>
  <c r="B14" i="42"/>
  <c r="B24" i="42" l="1"/>
  <c r="B28" i="42" s="1"/>
  <c r="C24" i="42"/>
  <c r="C28" i="42" s="1"/>
  <c r="D28" i="42"/>
  <c r="E28" i="21" l="1"/>
  <c r="D28" i="21"/>
  <c r="A96" i="23" l="1"/>
  <c r="E95" i="23"/>
  <c r="D95" i="23"/>
  <c r="C95" i="23"/>
  <c r="A95" i="23"/>
  <c r="E94" i="23"/>
  <c r="D94" i="23"/>
  <c r="C94" i="23"/>
  <c r="E93" i="23"/>
  <c r="D93" i="23"/>
  <c r="C93" i="23"/>
  <c r="E91" i="23"/>
  <c r="E89" i="23"/>
  <c r="D89" i="23"/>
  <c r="D91" i="23" s="1"/>
  <c r="C89" i="23"/>
  <c r="C91" i="23" s="1"/>
  <c r="E88" i="23"/>
  <c r="D88" i="23"/>
  <c r="C88" i="23"/>
  <c r="D87" i="23"/>
  <c r="C87" i="23"/>
  <c r="D86" i="23"/>
  <c r="C86" i="23"/>
  <c r="E85" i="23"/>
  <c r="D85" i="23"/>
  <c r="C85" i="23"/>
  <c r="D84" i="23"/>
  <c r="C84" i="23"/>
  <c r="B83" i="23"/>
  <c r="A83" i="23"/>
  <c r="B78" i="23"/>
  <c r="A78" i="23"/>
  <c r="B73" i="23"/>
  <c r="A73" i="23"/>
  <c r="E62" i="23"/>
  <c r="D62" i="23"/>
  <c r="C62" i="23"/>
  <c r="E61" i="23"/>
  <c r="D61" i="23"/>
  <c r="C61" i="23"/>
  <c r="C60" i="23"/>
  <c r="C63" i="23" s="1"/>
  <c r="E59" i="23"/>
  <c r="D59" i="23"/>
  <c r="C59" i="23"/>
  <c r="E58" i="23"/>
  <c r="D58" i="23"/>
  <c r="C58" i="23"/>
  <c r="E57" i="23"/>
  <c r="E60" i="23" s="1"/>
  <c r="E63" i="23" s="1"/>
  <c r="D57" i="23"/>
  <c r="D60" i="23" s="1"/>
  <c r="D63" i="23" s="1"/>
  <c r="C57" i="23"/>
  <c r="E56" i="23"/>
  <c r="A72" i="23" s="1"/>
  <c r="A77" i="23" s="1"/>
  <c r="A82" i="23" s="1"/>
  <c r="D56" i="23"/>
  <c r="A71" i="23" s="1"/>
  <c r="A76" i="23" s="1"/>
  <c r="A81" i="23" s="1"/>
  <c r="C56" i="23"/>
  <c r="A70" i="23" s="1"/>
  <c r="A75" i="23" s="1"/>
  <c r="A80" i="23" s="1"/>
  <c r="E42" i="23"/>
  <c r="E84" i="23" s="1"/>
  <c r="C25" i="23"/>
  <c r="E45" i="23" s="1"/>
  <c r="E86" i="23" s="1"/>
  <c r="C24" i="23"/>
  <c r="E43" i="23" s="1"/>
  <c r="C23" i="23"/>
  <c r="B71" i="23" l="1"/>
  <c r="B76" i="23" s="1"/>
  <c r="B81" i="23" s="1"/>
  <c r="D64" i="23"/>
  <c r="C64" i="23"/>
  <c r="B70" i="23"/>
  <c r="B75" i="23" s="1"/>
  <c r="B80" i="23" s="1"/>
  <c r="E64" i="23"/>
  <c r="B72" i="23"/>
  <c r="B77" i="23" s="1"/>
  <c r="B82" i="23" s="1"/>
  <c r="C70" i="23" l="1"/>
  <c r="C67" i="23"/>
  <c r="D70" i="23" s="1"/>
  <c r="C68" i="23"/>
  <c r="D68" i="23"/>
  <c r="C71" i="23"/>
  <c r="D67" i="23"/>
  <c r="D71" i="23" s="1"/>
  <c r="D76" i="23" s="1"/>
  <c r="D81" i="23" s="1"/>
  <c r="E68" i="23"/>
  <c r="C72" i="23"/>
  <c r="E67" i="23"/>
  <c r="D72" i="23" s="1"/>
  <c r="D77" i="23" s="1"/>
  <c r="D82" i="23" s="1"/>
  <c r="D73" i="23" l="1"/>
  <c r="D78" i="23" s="1"/>
  <c r="D83" i="23" s="1"/>
  <c r="D75" i="23"/>
  <c r="D80" i="23" s="1"/>
  <c r="E72" i="23"/>
  <c r="E77" i="23" s="1"/>
  <c r="E82" i="23" s="1"/>
  <c r="C77" i="23"/>
  <c r="C82" i="23" s="1"/>
  <c r="E71" i="23"/>
  <c r="E76" i="23" s="1"/>
  <c r="E81" i="23" s="1"/>
  <c r="C76" i="23"/>
  <c r="C81" i="23" s="1"/>
  <c r="C75" i="23"/>
  <c r="C80" i="23" s="1"/>
  <c r="C73" i="23"/>
  <c r="C78" i="23" s="1"/>
  <c r="C83" i="23" s="1"/>
  <c r="E70" i="23"/>
  <c r="E75" i="23" l="1"/>
  <c r="E80" i="23" s="1"/>
  <c r="E73" i="23"/>
  <c r="E78" i="23" s="1"/>
  <c r="E83" i="23" s="1"/>
  <c r="A92" i="13" l="1"/>
  <c r="A94" i="21" l="1"/>
  <c r="E93" i="21"/>
  <c r="D93" i="21"/>
  <c r="C93" i="21"/>
  <c r="A93" i="21"/>
  <c r="E92" i="21"/>
  <c r="D92" i="21"/>
  <c r="C92" i="21"/>
  <c r="E91" i="21"/>
  <c r="D91" i="21"/>
  <c r="C91" i="21"/>
  <c r="E88" i="21"/>
  <c r="E90" i="21" s="1"/>
  <c r="D88" i="21"/>
  <c r="D90" i="21" s="1"/>
  <c r="C88" i="21"/>
  <c r="C90" i="21" s="1"/>
  <c r="E87" i="21"/>
  <c r="D87" i="21"/>
  <c r="C87" i="21"/>
  <c r="D86" i="21"/>
  <c r="C86" i="21"/>
  <c r="E85" i="21"/>
  <c r="D85" i="21"/>
  <c r="C85" i="21"/>
  <c r="D84" i="21"/>
  <c r="C84" i="21"/>
  <c r="B83" i="21"/>
  <c r="A83" i="21"/>
  <c r="B78" i="21"/>
  <c r="A78" i="21"/>
  <c r="B73" i="21"/>
  <c r="A73" i="21"/>
  <c r="E62" i="21"/>
  <c r="D62" i="21"/>
  <c r="C62" i="21"/>
  <c r="E61" i="21"/>
  <c r="D61" i="21"/>
  <c r="C61" i="21"/>
  <c r="E59" i="21"/>
  <c r="D59" i="21"/>
  <c r="C59" i="21"/>
  <c r="E58" i="21"/>
  <c r="D58" i="21"/>
  <c r="C58" i="21"/>
  <c r="E57" i="21"/>
  <c r="D57" i="21"/>
  <c r="C57" i="21"/>
  <c r="E56" i="21"/>
  <c r="A72" i="21" s="1"/>
  <c r="A77" i="21" s="1"/>
  <c r="A82" i="21" s="1"/>
  <c r="D56" i="21"/>
  <c r="A71" i="21" s="1"/>
  <c r="A76" i="21" s="1"/>
  <c r="A81" i="21" s="1"/>
  <c r="C25" i="21"/>
  <c r="E44" i="21" s="1"/>
  <c r="E86" i="21" s="1"/>
  <c r="C24" i="21"/>
  <c r="E43" i="21" s="1"/>
  <c r="C23" i="21"/>
  <c r="E42" i="21" s="1"/>
  <c r="E84" i="21" s="1"/>
  <c r="D60" i="21" l="1"/>
  <c r="D63" i="21" s="1"/>
  <c r="B71" i="21" s="1"/>
  <c r="B76" i="21" s="1"/>
  <c r="B81" i="21" s="1"/>
  <c r="E60" i="21"/>
  <c r="E63" i="21" s="1"/>
  <c r="B72" i="21" s="1"/>
  <c r="B77" i="21" s="1"/>
  <c r="B82" i="21" s="1"/>
  <c r="C60" i="21"/>
  <c r="C63" i="21" s="1"/>
  <c r="B70" i="21" s="1"/>
  <c r="B75" i="21" s="1"/>
  <c r="B80" i="21" s="1"/>
  <c r="C56" i="21"/>
  <c r="A70" i="21" s="1"/>
  <c r="A75" i="21" s="1"/>
  <c r="A80" i="21" s="1"/>
  <c r="A97" i="20"/>
  <c r="E96" i="20"/>
  <c r="D96" i="20"/>
  <c r="C96" i="20"/>
  <c r="A96" i="20"/>
  <c r="E95" i="20"/>
  <c r="D95" i="20"/>
  <c r="C95" i="20"/>
  <c r="E94" i="20"/>
  <c r="D94" i="20"/>
  <c r="C94" i="20"/>
  <c r="D92" i="20"/>
  <c r="C92" i="20"/>
  <c r="E90" i="20"/>
  <c r="E92" i="20" s="1"/>
  <c r="D90" i="20"/>
  <c r="C90" i="20"/>
  <c r="E89" i="20"/>
  <c r="D89" i="20"/>
  <c r="C89" i="20"/>
  <c r="D88" i="20"/>
  <c r="C88" i="20"/>
  <c r="D87" i="20"/>
  <c r="C87" i="20"/>
  <c r="E86" i="20"/>
  <c r="D86" i="20"/>
  <c r="C86" i="20"/>
  <c r="D85" i="20"/>
  <c r="C85" i="20"/>
  <c r="B84" i="20"/>
  <c r="A84" i="20"/>
  <c r="B79" i="20"/>
  <c r="A79" i="20"/>
  <c r="B74" i="20"/>
  <c r="A74" i="20"/>
  <c r="E63" i="20"/>
  <c r="D63" i="20"/>
  <c r="C63" i="20"/>
  <c r="E62" i="20"/>
  <c r="D62" i="20"/>
  <c r="C62" i="20"/>
  <c r="D61" i="20"/>
  <c r="D64" i="20" s="1"/>
  <c r="E60" i="20"/>
  <c r="D60" i="20"/>
  <c r="C60" i="20"/>
  <c r="E59" i="20"/>
  <c r="D59" i="20"/>
  <c r="C59" i="20"/>
  <c r="E58" i="20"/>
  <c r="E61" i="20" s="1"/>
  <c r="E64" i="20" s="1"/>
  <c r="D58" i="20"/>
  <c r="C58" i="20"/>
  <c r="C61" i="20" s="1"/>
  <c r="C64" i="20" s="1"/>
  <c r="E57" i="20"/>
  <c r="A73" i="20" s="1"/>
  <c r="A78" i="20" s="1"/>
  <c r="A83" i="20" s="1"/>
  <c r="D57" i="20"/>
  <c r="A72" i="20" s="1"/>
  <c r="A77" i="20" s="1"/>
  <c r="A82" i="20" s="1"/>
  <c r="E43" i="20"/>
  <c r="E42" i="20"/>
  <c r="E85" i="20" s="1"/>
  <c r="C25" i="20"/>
  <c r="E45" i="20" s="1"/>
  <c r="E87" i="20" s="1"/>
  <c r="C24" i="20"/>
  <c r="C23" i="20"/>
  <c r="C57" i="20" s="1"/>
  <c r="A71" i="20" s="1"/>
  <c r="A76" i="20" s="1"/>
  <c r="A81" i="20" s="1"/>
  <c r="A97" i="19"/>
  <c r="E96" i="19"/>
  <c r="D96" i="19"/>
  <c r="A96" i="19"/>
  <c r="E95" i="19"/>
  <c r="D95" i="19"/>
  <c r="E94" i="19"/>
  <c r="D94" i="19"/>
  <c r="C94" i="19"/>
  <c r="D92" i="19"/>
  <c r="E90" i="19"/>
  <c r="E92" i="19" s="1"/>
  <c r="D90" i="19"/>
  <c r="C90" i="19"/>
  <c r="C92" i="19" s="1"/>
  <c r="E89" i="19"/>
  <c r="D89" i="19"/>
  <c r="C89" i="19"/>
  <c r="E88" i="19"/>
  <c r="D88" i="19"/>
  <c r="C88" i="19"/>
  <c r="D87" i="19"/>
  <c r="C87" i="19"/>
  <c r="E86" i="19"/>
  <c r="D86" i="19"/>
  <c r="C86" i="19"/>
  <c r="D85" i="19"/>
  <c r="C85" i="19"/>
  <c r="B84" i="19"/>
  <c r="A84" i="19"/>
  <c r="B79" i="19"/>
  <c r="A79" i="19"/>
  <c r="B74" i="19"/>
  <c r="A74" i="19"/>
  <c r="A72" i="19"/>
  <c r="A77" i="19" s="1"/>
  <c r="A82" i="19" s="1"/>
  <c r="E63" i="19"/>
  <c r="D63" i="19"/>
  <c r="C63" i="19"/>
  <c r="E62" i="19"/>
  <c r="D62" i="19"/>
  <c r="C62" i="19"/>
  <c r="C61" i="19"/>
  <c r="C64" i="19" s="1"/>
  <c r="E60" i="19"/>
  <c r="D60" i="19"/>
  <c r="C60" i="19"/>
  <c r="E59" i="19"/>
  <c r="E61" i="19" s="1"/>
  <c r="E64" i="19" s="1"/>
  <c r="D59" i="19"/>
  <c r="C59" i="19"/>
  <c r="E58" i="19"/>
  <c r="D58" i="19"/>
  <c r="D61" i="19" s="1"/>
  <c r="D64" i="19" s="1"/>
  <c r="C58" i="19"/>
  <c r="E57" i="19"/>
  <c r="A73" i="19" s="1"/>
  <c r="A78" i="19" s="1"/>
  <c r="A83" i="19" s="1"/>
  <c r="D57" i="19"/>
  <c r="C57" i="19"/>
  <c r="A71" i="19" s="1"/>
  <c r="A76" i="19" s="1"/>
  <c r="A81" i="19" s="1"/>
  <c r="E43" i="19"/>
  <c r="C25" i="19"/>
  <c r="E45" i="19" s="1"/>
  <c r="E87" i="19" s="1"/>
  <c r="C24" i="19"/>
  <c r="C23" i="19"/>
  <c r="E42" i="19" s="1"/>
  <c r="E85" i="19" s="1"/>
  <c r="A97" i="18"/>
  <c r="E96" i="18"/>
  <c r="D96" i="18"/>
  <c r="C96" i="18"/>
  <c r="A96" i="18"/>
  <c r="E95" i="18"/>
  <c r="D95" i="18"/>
  <c r="C95" i="18"/>
  <c r="E94" i="18"/>
  <c r="D94" i="18"/>
  <c r="C94" i="18"/>
  <c r="C92" i="18"/>
  <c r="E90" i="18"/>
  <c r="E92" i="18" s="1"/>
  <c r="D90" i="18"/>
  <c r="D92" i="18" s="1"/>
  <c r="C90" i="18"/>
  <c r="E89" i="18"/>
  <c r="D89" i="18"/>
  <c r="C89" i="18"/>
  <c r="E88" i="18"/>
  <c r="D88" i="18"/>
  <c r="C88" i="18"/>
  <c r="D87" i="18"/>
  <c r="C87" i="18"/>
  <c r="E86" i="18"/>
  <c r="D86" i="18"/>
  <c r="C86" i="18"/>
  <c r="D85" i="18"/>
  <c r="C85" i="18"/>
  <c r="B84" i="18"/>
  <c r="A84" i="18"/>
  <c r="B79" i="18"/>
  <c r="A79" i="18"/>
  <c r="B74" i="18"/>
  <c r="A74" i="18"/>
  <c r="A72" i="18"/>
  <c r="A77" i="18" s="1"/>
  <c r="A82" i="18" s="1"/>
  <c r="E63" i="18"/>
  <c r="D63" i="18"/>
  <c r="C63" i="18"/>
  <c r="E62" i="18"/>
  <c r="D62" i="18"/>
  <c r="C62" i="18"/>
  <c r="E61" i="18"/>
  <c r="E64" i="18" s="1"/>
  <c r="E60" i="18"/>
  <c r="D60" i="18"/>
  <c r="C60" i="18"/>
  <c r="E59" i="18"/>
  <c r="D59" i="18"/>
  <c r="C59" i="18"/>
  <c r="E58" i="18"/>
  <c r="D58" i="18"/>
  <c r="D61" i="18" s="1"/>
  <c r="D64" i="18" s="1"/>
  <c r="C58" i="18"/>
  <c r="C61" i="18" s="1"/>
  <c r="C64" i="18" s="1"/>
  <c r="E57" i="18"/>
  <c r="A73" i="18" s="1"/>
  <c r="A78" i="18" s="1"/>
  <c r="A83" i="18" s="1"/>
  <c r="D57" i="18"/>
  <c r="E45" i="18"/>
  <c r="E87" i="18" s="1"/>
  <c r="E43" i="18"/>
  <c r="C25" i="18"/>
  <c r="C24" i="18"/>
  <c r="C23" i="18"/>
  <c r="C57" i="18" s="1"/>
  <c r="A71" i="18" s="1"/>
  <c r="A76" i="18" s="1"/>
  <c r="A81" i="18" s="1"/>
  <c r="D64" i="21" l="1"/>
  <c r="D67" i="21" s="1"/>
  <c r="D71" i="21" s="1"/>
  <c r="D76" i="21" s="1"/>
  <c r="D81" i="21" s="1"/>
  <c r="C64" i="21"/>
  <c r="C70" i="21" s="1"/>
  <c r="E64" i="21"/>
  <c r="C72" i="21" s="1"/>
  <c r="B71" i="20"/>
  <c r="B76" i="20" s="1"/>
  <c r="B81" i="20" s="1"/>
  <c r="C65" i="20"/>
  <c r="B72" i="20"/>
  <c r="B77" i="20" s="1"/>
  <c r="B82" i="20" s="1"/>
  <c r="D65" i="20"/>
  <c r="B73" i="20"/>
  <c r="B78" i="20" s="1"/>
  <c r="B83" i="20" s="1"/>
  <c r="E65" i="20"/>
  <c r="D65" i="19"/>
  <c r="B72" i="19"/>
  <c r="B77" i="19" s="1"/>
  <c r="B82" i="19" s="1"/>
  <c r="E65" i="19"/>
  <c r="B73" i="19"/>
  <c r="B78" i="19" s="1"/>
  <c r="B83" i="19" s="1"/>
  <c r="B71" i="19"/>
  <c r="B76" i="19" s="1"/>
  <c r="B81" i="19" s="1"/>
  <c r="C65" i="19"/>
  <c r="B72" i="18"/>
  <c r="B77" i="18" s="1"/>
  <c r="B82" i="18" s="1"/>
  <c r="D65" i="18"/>
  <c r="B73" i="18"/>
  <c r="B78" i="18" s="1"/>
  <c r="B83" i="18" s="1"/>
  <c r="E65" i="18"/>
  <c r="C65" i="18"/>
  <c r="B71" i="18"/>
  <c r="B76" i="18" s="1"/>
  <c r="B81" i="18" s="1"/>
  <c r="E42" i="18"/>
  <c r="E85" i="18" s="1"/>
  <c r="F29" i="16"/>
  <c r="F18" i="16"/>
  <c r="C71" i="21" l="1"/>
  <c r="C76" i="21" s="1"/>
  <c r="C81" i="21" s="1"/>
  <c r="E67" i="21"/>
  <c r="D72" i="21" s="1"/>
  <c r="D77" i="21" s="1"/>
  <c r="D82" i="21" s="1"/>
  <c r="C67" i="21"/>
  <c r="D70" i="21" s="1"/>
  <c r="D75" i="21" s="1"/>
  <c r="D80" i="21" s="1"/>
  <c r="C75" i="21"/>
  <c r="C80" i="21" s="1"/>
  <c r="D68" i="21"/>
  <c r="C77" i="21"/>
  <c r="C82" i="21" s="1"/>
  <c r="C71" i="20"/>
  <c r="C68" i="20"/>
  <c r="D71" i="20" s="1"/>
  <c r="C69" i="20"/>
  <c r="C72" i="20"/>
  <c r="D68" i="20"/>
  <c r="D72" i="20" s="1"/>
  <c r="D77" i="20" s="1"/>
  <c r="D82" i="20" s="1"/>
  <c r="E68" i="20"/>
  <c r="D73" i="20" s="1"/>
  <c r="D78" i="20" s="1"/>
  <c r="D83" i="20" s="1"/>
  <c r="C73" i="20"/>
  <c r="C73" i="19"/>
  <c r="E68" i="19"/>
  <c r="D73" i="19" s="1"/>
  <c r="D78" i="19" s="1"/>
  <c r="D83" i="19" s="1"/>
  <c r="C71" i="19"/>
  <c r="C68" i="19"/>
  <c r="D71" i="19" s="1"/>
  <c r="C72" i="19"/>
  <c r="D68" i="19"/>
  <c r="D72" i="19" s="1"/>
  <c r="D77" i="19" s="1"/>
  <c r="D82" i="19" s="1"/>
  <c r="C72" i="18"/>
  <c r="D68" i="18"/>
  <c r="D72" i="18" s="1"/>
  <c r="D77" i="18" s="1"/>
  <c r="D82" i="18" s="1"/>
  <c r="D69" i="18"/>
  <c r="C71" i="18"/>
  <c r="C68" i="18"/>
  <c r="D71" i="18" s="1"/>
  <c r="C69" i="18"/>
  <c r="E69" i="18"/>
  <c r="C73" i="18"/>
  <c r="E68" i="18"/>
  <c r="D73" i="18" s="1"/>
  <c r="D78" i="18" s="1"/>
  <c r="D83" i="18" s="1"/>
  <c r="E71" i="21" l="1"/>
  <c r="E76" i="21" s="1"/>
  <c r="E81" i="21" s="1"/>
  <c r="E68" i="21"/>
  <c r="E72" i="21"/>
  <c r="E77" i="21" s="1"/>
  <c r="E82" i="21" s="1"/>
  <c r="C73" i="21"/>
  <c r="C78" i="21" s="1"/>
  <c r="C83" i="21" s="1"/>
  <c r="E70" i="21"/>
  <c r="C68" i="21"/>
  <c r="D73" i="21"/>
  <c r="D78" i="21" s="1"/>
  <c r="D83" i="21" s="1"/>
  <c r="D74" i="20"/>
  <c r="D79" i="20" s="1"/>
  <c r="D84" i="20" s="1"/>
  <c r="D76" i="20"/>
  <c r="D81" i="20" s="1"/>
  <c r="E73" i="20"/>
  <c r="E78" i="20" s="1"/>
  <c r="E83" i="20" s="1"/>
  <c r="C78" i="20"/>
  <c r="C83" i="20" s="1"/>
  <c r="C77" i="20"/>
  <c r="C82" i="20" s="1"/>
  <c r="E72" i="20"/>
  <c r="E77" i="20" s="1"/>
  <c r="E82" i="20" s="1"/>
  <c r="C76" i="20"/>
  <c r="C81" i="20" s="1"/>
  <c r="C74" i="20"/>
  <c r="C79" i="20" s="1"/>
  <c r="C84" i="20" s="1"/>
  <c r="E71" i="20"/>
  <c r="E69" i="20"/>
  <c r="D69" i="20"/>
  <c r="C69" i="19"/>
  <c r="C77" i="19"/>
  <c r="C82" i="19" s="1"/>
  <c r="E72" i="19"/>
  <c r="E77" i="19" s="1"/>
  <c r="E82" i="19" s="1"/>
  <c r="E69" i="19"/>
  <c r="D76" i="19"/>
  <c r="D81" i="19" s="1"/>
  <c r="D74" i="19"/>
  <c r="D79" i="19" s="1"/>
  <c r="D84" i="19" s="1"/>
  <c r="D69" i="19"/>
  <c r="C74" i="19"/>
  <c r="C79" i="19" s="1"/>
  <c r="C84" i="19" s="1"/>
  <c r="E71" i="19"/>
  <c r="C76" i="19"/>
  <c r="C81" i="19" s="1"/>
  <c r="C78" i="19"/>
  <c r="C83" i="19" s="1"/>
  <c r="E73" i="19"/>
  <c r="E78" i="19" s="1"/>
  <c r="E83" i="19" s="1"/>
  <c r="D76" i="18"/>
  <c r="D81" i="18" s="1"/>
  <c r="D74" i="18"/>
  <c r="D79" i="18" s="1"/>
  <c r="D84" i="18" s="1"/>
  <c r="C77" i="18"/>
  <c r="C82" i="18" s="1"/>
  <c r="E72" i="18"/>
  <c r="E77" i="18" s="1"/>
  <c r="E82" i="18" s="1"/>
  <c r="E73" i="18"/>
  <c r="E78" i="18" s="1"/>
  <c r="E83" i="18" s="1"/>
  <c r="C78" i="18"/>
  <c r="C83" i="18" s="1"/>
  <c r="C74" i="18"/>
  <c r="C79" i="18" s="1"/>
  <c r="C84" i="18" s="1"/>
  <c r="C76" i="18"/>
  <c r="C81" i="18" s="1"/>
  <c r="E71" i="18"/>
  <c r="D86" i="13"/>
  <c r="A94" i="13"/>
  <c r="E93" i="13"/>
  <c r="D93" i="13"/>
  <c r="C93" i="13"/>
  <c r="A93" i="13"/>
  <c r="E92" i="13"/>
  <c r="D92" i="13"/>
  <c r="C92" i="13"/>
  <c r="E91" i="13"/>
  <c r="D91" i="13"/>
  <c r="C91" i="13"/>
  <c r="E88" i="13"/>
  <c r="E90" i="13" s="1"/>
  <c r="D88" i="13"/>
  <c r="D90" i="13" s="1"/>
  <c r="C88" i="13"/>
  <c r="C90" i="13" s="1"/>
  <c r="E87" i="13"/>
  <c r="D87" i="13"/>
  <c r="C87" i="13"/>
  <c r="C86" i="13"/>
  <c r="E85" i="13"/>
  <c r="D85" i="13"/>
  <c r="C85" i="13"/>
  <c r="D84" i="13"/>
  <c r="C84" i="13"/>
  <c r="B83" i="13"/>
  <c r="A83" i="13"/>
  <c r="B78" i="13"/>
  <c r="A78" i="13"/>
  <c r="B73" i="13"/>
  <c r="A73" i="13"/>
  <c r="E62" i="13"/>
  <c r="D62" i="13"/>
  <c r="C62" i="13"/>
  <c r="E61" i="13"/>
  <c r="D61" i="13"/>
  <c r="C61" i="13"/>
  <c r="E59" i="13"/>
  <c r="D59" i="13"/>
  <c r="C59" i="13"/>
  <c r="E58" i="13"/>
  <c r="D58" i="13"/>
  <c r="C58" i="13"/>
  <c r="E57" i="13"/>
  <c r="D57" i="13"/>
  <c r="C57" i="13"/>
  <c r="E56" i="13"/>
  <c r="A72" i="13" s="1"/>
  <c r="A77" i="13" s="1"/>
  <c r="A82" i="13" s="1"/>
  <c r="D56" i="13"/>
  <c r="A71" i="13" s="1"/>
  <c r="A76" i="13" s="1"/>
  <c r="A81" i="13" s="1"/>
  <c r="C25" i="13"/>
  <c r="E44" i="13" s="1"/>
  <c r="E86" i="13" s="1"/>
  <c r="C24" i="13"/>
  <c r="E43" i="13" s="1"/>
  <c r="C23" i="13"/>
  <c r="E42" i="13" s="1"/>
  <c r="E84" i="13" s="1"/>
  <c r="E73" i="21" l="1"/>
  <c r="E78" i="21" s="1"/>
  <c r="E83" i="21" s="1"/>
  <c r="E75" i="21"/>
  <c r="E80" i="21" s="1"/>
  <c r="E74" i="20"/>
  <c r="E79" i="20" s="1"/>
  <c r="E84" i="20" s="1"/>
  <c r="E76" i="20"/>
  <c r="E81" i="20" s="1"/>
  <c r="E76" i="19"/>
  <c r="E81" i="19" s="1"/>
  <c r="E74" i="19"/>
  <c r="E79" i="19" s="1"/>
  <c r="E84" i="19" s="1"/>
  <c r="E74" i="18"/>
  <c r="E79" i="18" s="1"/>
  <c r="E84" i="18" s="1"/>
  <c r="E76" i="18"/>
  <c r="E81" i="18" s="1"/>
  <c r="E60" i="13"/>
  <c r="E63" i="13" s="1"/>
  <c r="E64" i="13" s="1"/>
  <c r="D60" i="13"/>
  <c r="D63" i="13" s="1"/>
  <c r="D64" i="13" s="1"/>
  <c r="C60" i="13"/>
  <c r="C63" i="13" s="1"/>
  <c r="B70" i="13" s="1"/>
  <c r="B75" i="13" s="1"/>
  <c r="B80" i="13" s="1"/>
  <c r="C56" i="13"/>
  <c r="A70" i="13" s="1"/>
  <c r="A75" i="13" s="1"/>
  <c r="A80" i="13" s="1"/>
  <c r="B72" i="13" l="1"/>
  <c r="B77" i="13" s="1"/>
  <c r="B82" i="13" s="1"/>
  <c r="B71" i="13"/>
  <c r="B76" i="13" s="1"/>
  <c r="B81" i="13" s="1"/>
  <c r="C64" i="13"/>
  <c r="C67" i="13" s="1"/>
  <c r="D70" i="13" s="1"/>
  <c r="C71" i="13"/>
  <c r="D67" i="13"/>
  <c r="D71" i="13" s="1"/>
  <c r="D76" i="13" s="1"/>
  <c r="D81" i="13" s="1"/>
  <c r="C72" i="13"/>
  <c r="E67" i="13"/>
  <c r="D72" i="13" s="1"/>
  <c r="D77" i="13" s="1"/>
  <c r="D82" i="13" s="1"/>
  <c r="C70" i="13" l="1"/>
  <c r="C73" i="13" s="1"/>
  <c r="C78" i="13" s="1"/>
  <c r="C83" i="13" s="1"/>
  <c r="C77" i="13"/>
  <c r="C82" i="13" s="1"/>
  <c r="E72" i="13"/>
  <c r="E77" i="13" s="1"/>
  <c r="E82" i="13" s="1"/>
  <c r="D73" i="13"/>
  <c r="D78" i="13" s="1"/>
  <c r="D83" i="13" s="1"/>
  <c r="D75" i="13"/>
  <c r="D80" i="13" s="1"/>
  <c r="D68" i="13"/>
  <c r="E68" i="13"/>
  <c r="C76" i="13"/>
  <c r="C81" i="13" s="1"/>
  <c r="E71" i="13"/>
  <c r="E76" i="13" s="1"/>
  <c r="E81" i="13" s="1"/>
  <c r="C68" i="13"/>
  <c r="E70" i="13" l="1"/>
  <c r="E75" i="13" s="1"/>
  <c r="E80" i="13" s="1"/>
  <c r="C75" i="13"/>
  <c r="C80" i="13" s="1"/>
  <c r="E73" i="13" l="1"/>
  <c r="E78" i="13" s="1"/>
  <c r="E83" i="13" s="1"/>
</calcChain>
</file>

<file path=xl/sharedStrings.xml><?xml version="1.0" encoding="utf-8"?>
<sst xmlns="http://schemas.openxmlformats.org/spreadsheetml/2006/main" count="1904" uniqueCount="740">
  <si>
    <t>Indian company</t>
  </si>
  <si>
    <t>011-45023899</t>
  </si>
  <si>
    <t>Mobile No.</t>
  </si>
  <si>
    <t>Deputy Commissioner</t>
  </si>
  <si>
    <t>Status of Deductor</t>
  </si>
  <si>
    <t>Resident</t>
  </si>
  <si>
    <t>Director</t>
  </si>
  <si>
    <t>Mobile of Responsible person</t>
  </si>
  <si>
    <t>Name of employee</t>
  </si>
  <si>
    <t>Address of employee</t>
  </si>
  <si>
    <t>PAN of employee</t>
  </si>
  <si>
    <t>Designation</t>
  </si>
  <si>
    <t>Manager</t>
  </si>
  <si>
    <t>Deputy Manager</t>
  </si>
  <si>
    <t>25, Saakshara Apartments, A-3, Paschim Vihar, New Delhi-110063</t>
  </si>
  <si>
    <t>Permanent Account Number (PAN)</t>
  </si>
  <si>
    <t>rathore_incometax@yahoo.co.in</t>
  </si>
  <si>
    <t>rathore.slc@gmail.com</t>
  </si>
  <si>
    <t>Name of Deductor</t>
  </si>
  <si>
    <t>Type of Deductor</t>
  </si>
  <si>
    <t>Challan No. 06001</t>
  </si>
  <si>
    <t>Taxable Salary</t>
  </si>
  <si>
    <t xml:space="preserve">Amount deductible u/s 80C (PPF / LIC) </t>
  </si>
  <si>
    <t>Designation of Responsible person</t>
  </si>
  <si>
    <t>e-mail ID of Responsible person</t>
  </si>
  <si>
    <t xml:space="preserve">Employment Period </t>
  </si>
  <si>
    <t>other incomes reported by the employee</t>
  </si>
  <si>
    <t>Residential Status</t>
  </si>
  <si>
    <t>Date of Birth (DD/MM/YYYY)</t>
  </si>
  <si>
    <t xml:space="preserve">Tax deducted of all the three Employees </t>
  </si>
  <si>
    <t xml:space="preserve">House Property Income: Interest on Loan paid for Self-Occupied Property  u/s 24(b) </t>
  </si>
  <si>
    <t xml:space="preserve">Amount deductible u/s 80E </t>
  </si>
  <si>
    <t>Name of Dedutee</t>
  </si>
  <si>
    <t>Type of Receipient</t>
  </si>
  <si>
    <t xml:space="preserve">Nature of Payment </t>
  </si>
  <si>
    <t xml:space="preserve">Works Contract </t>
  </si>
  <si>
    <t xml:space="preserve">Date of Payment </t>
  </si>
  <si>
    <t xml:space="preserve">Date of Tax Deposited in SBI (0006623) </t>
  </si>
  <si>
    <t xml:space="preserve">Individual </t>
  </si>
  <si>
    <t>Date of Payment (DD/MM/YYYY)</t>
  </si>
  <si>
    <t>07002</t>
  </si>
  <si>
    <t>01/01/17 to 31/03/17</t>
  </si>
  <si>
    <t>Gross Total  Income</t>
  </si>
  <si>
    <t>Other Deds u/s 80</t>
  </si>
  <si>
    <t>Taxable income</t>
  </si>
  <si>
    <t xml:space="preserve">Income Tax </t>
  </si>
  <si>
    <t>Edu Cess 3%</t>
  </si>
  <si>
    <t>Income Tax</t>
  </si>
  <si>
    <t>Edu Cess</t>
  </si>
  <si>
    <t xml:space="preserve">Total TDS </t>
  </si>
  <si>
    <r>
      <rPr>
        <sz val="11"/>
        <color theme="1"/>
        <rFont val="Arial"/>
        <family val="2"/>
      </rPr>
      <t>HP Intt on Loan</t>
    </r>
    <r>
      <rPr>
        <sz val="11"/>
        <color rgb="FFC00000"/>
        <rFont val="Arial"/>
        <family val="2"/>
      </rPr>
      <t xml:space="preserve"> (s to max 200000)</t>
    </r>
  </si>
  <si>
    <r>
      <t xml:space="preserve">Other Sources </t>
    </r>
    <r>
      <rPr>
        <sz val="11"/>
        <color rgb="FFC00000"/>
        <rFont val="Arial"/>
        <family val="2"/>
      </rPr>
      <t xml:space="preserve">(Loss not allowed) </t>
    </r>
  </si>
  <si>
    <r>
      <t>Ded 80C</t>
    </r>
    <r>
      <rPr>
        <sz val="11"/>
        <color rgb="FFC00000"/>
        <rFont val="Arial"/>
        <family val="2"/>
      </rPr>
      <t xml:space="preserve"> (Max 150000)</t>
    </r>
  </si>
  <si>
    <t>Rebate u/s 87A if income not exceeding Rs. 5 Lakhs</t>
  </si>
  <si>
    <t>Surcharge 15%, if income exceeds Rs. 100 Lakhs</t>
  </si>
  <si>
    <t xml:space="preserve">Total tax including Education Cess </t>
  </si>
  <si>
    <t xml:space="preserve">Income </t>
  </si>
  <si>
    <t>Challan No. 07001</t>
  </si>
  <si>
    <t>Payment</t>
  </si>
  <si>
    <t xml:space="preserve">Section </t>
  </si>
  <si>
    <t>TDS  Rate</t>
  </si>
  <si>
    <t>TDS Amount</t>
  </si>
  <si>
    <t>194C</t>
  </si>
  <si>
    <t>194J</t>
  </si>
  <si>
    <t>194A</t>
  </si>
  <si>
    <t xml:space="preserve">Amount Paid </t>
  </si>
  <si>
    <t xml:space="preserve">Amount  Paid </t>
  </si>
  <si>
    <t>C</t>
  </si>
  <si>
    <t>Quarter-4</t>
  </si>
  <si>
    <t>Compiled by Dr SB Rathore, Associate Professor of Commerce, Shyam Lal College # 9811116835</t>
  </si>
  <si>
    <t xml:space="preserve">Assessing Officer (New Delhi) </t>
  </si>
  <si>
    <t>TDS Assessment Circle (New Delhi)</t>
  </si>
  <si>
    <t>Registered Address</t>
  </si>
  <si>
    <t xml:space="preserve">E-mail ID of the Company </t>
  </si>
  <si>
    <t xml:space="preserve">Alternative e-mail ID </t>
  </si>
  <si>
    <t>Tax Deduction Account Number (TAN)</t>
  </si>
  <si>
    <t>STD / Telephone No.</t>
  </si>
  <si>
    <t>Authorised Person to sign e-TDS return</t>
  </si>
  <si>
    <t>Responsible Person's  PAN</t>
  </si>
  <si>
    <t>Address of Responsible Person</t>
  </si>
  <si>
    <t xml:space="preserve">Bank's Name and Address (Tax deposited) </t>
  </si>
  <si>
    <t xml:space="preserve">Address of Deductee </t>
  </si>
  <si>
    <t>PAN of Deductee</t>
  </si>
  <si>
    <t>Receipient  26Q</t>
  </si>
  <si>
    <t>Signature</t>
  </si>
  <si>
    <t xml:space="preserve">Section under which Tax is deducted </t>
  </si>
  <si>
    <t>TDS details</t>
  </si>
  <si>
    <t>Tag</t>
  </si>
  <si>
    <t>(A) Information pertaining to employees</t>
  </si>
  <si>
    <t xml:space="preserve">(B) Information pertaining to other dedctees </t>
  </si>
  <si>
    <t xml:space="preserve">Tax is deducted  u/s  192 every month on an average basis for all the employees.  The details are as follows: </t>
  </si>
  <si>
    <t>Contd Pag 2</t>
  </si>
  <si>
    <t>A</t>
  </si>
  <si>
    <t>B</t>
  </si>
  <si>
    <t xml:space="preserve">Computer No. </t>
  </si>
  <si>
    <t>SLC  B.Com.(H) II Yr, Sem-IV:  Exam on Wed 26-04-17 (SEC BCH 4.5c  E-Filing of Returns)</t>
  </si>
  <si>
    <t>SLC  B.Com.(H) II Yr, Sem-IV:  Exam on Thursday, 27-04-17 (SEC BCH 4.5c  E-Filing of Returns)</t>
  </si>
  <si>
    <t>AAACS3899K</t>
  </si>
  <si>
    <t>Mohd Sajid</t>
  </si>
  <si>
    <t>mohdsajid.slc@gmail.com</t>
  </si>
  <si>
    <t>Ghan Shyam</t>
  </si>
  <si>
    <t>Pyare  Mohan</t>
  </si>
  <si>
    <t>AAXPS1977G</t>
  </si>
  <si>
    <t>AANPM1986H</t>
  </si>
  <si>
    <t>Circle 69</t>
  </si>
  <si>
    <t>D-4/12, Model Town-III, Delhi-110009</t>
  </si>
  <si>
    <t>Challan No. 02001</t>
  </si>
  <si>
    <t>Challan No. 10001</t>
  </si>
  <si>
    <t xml:space="preserve">Gurmeet  Singh </t>
  </si>
  <si>
    <t xml:space="preserve">Consultancy </t>
  </si>
  <si>
    <t xml:space="preserve">Interest on Deposits </t>
  </si>
  <si>
    <t xml:space="preserve">Company </t>
  </si>
  <si>
    <t>Varun Panwar &amp; Co</t>
  </si>
  <si>
    <t>05002</t>
  </si>
  <si>
    <t>03002</t>
  </si>
  <si>
    <t>HDFC Bank Ltd,  Paschim Vihar,  New Delhi-63, BSR Code: 0510322</t>
  </si>
  <si>
    <t>FSNPS1989K</t>
  </si>
  <si>
    <t xml:space="preserve">PAN not submitted </t>
  </si>
  <si>
    <t xml:space="preserve"> AFEPS2017H</t>
  </si>
  <si>
    <t>1125,  Street No. 39, Zafrabad, Delhi-110053</t>
  </si>
  <si>
    <t>11430, G T  Road, Shakti Nagar,  Delhi-110007</t>
  </si>
  <si>
    <t>A-36, Gr Floor, Krishna Park, Delhi-110018</t>
  </si>
  <si>
    <t>C-935, Malviya Nagar, New Delhi-110017</t>
  </si>
  <si>
    <t>Form 13 Submitted  (TDS @ 3%)</t>
  </si>
  <si>
    <t>Exam on 26-04-17</t>
  </si>
  <si>
    <t xml:space="preserve">Date of Tax Deposited in HDFC (0510322) </t>
  </si>
  <si>
    <t xml:space="preserve">Challan No provided by HDFC Bank </t>
  </si>
  <si>
    <t xml:space="preserve">Shyam2 Tax Consultant </t>
  </si>
  <si>
    <t>DELS38991B</t>
  </si>
  <si>
    <t>DELS38992C</t>
  </si>
  <si>
    <t>BSR 0510322 on 03/02/2017</t>
  </si>
  <si>
    <t>BSR 0510322 on 07/03/2017</t>
  </si>
  <si>
    <t>BSR 0510322 on 14/04/2017</t>
  </si>
  <si>
    <t>Challan No. 03001</t>
  </si>
  <si>
    <t>Challan No. 14001</t>
  </si>
  <si>
    <t>Tags</t>
  </si>
  <si>
    <t>Form 13</t>
  </si>
  <si>
    <t xml:space="preserve">Form 15G or 15H </t>
  </si>
  <si>
    <t>PAN not available</t>
  </si>
  <si>
    <t>S</t>
  </si>
  <si>
    <t xml:space="preserve">Software </t>
  </si>
  <si>
    <t>T</t>
  </si>
  <si>
    <t>Y</t>
  </si>
  <si>
    <t xml:space="preserve">Below the Limit </t>
  </si>
  <si>
    <t xml:space="preserve">Transporter upto 10 Goods </t>
  </si>
  <si>
    <t>BSR 0510322 on 11/04/2017</t>
  </si>
  <si>
    <t>Challan No. 11001</t>
  </si>
  <si>
    <t>AAGCV1975K</t>
  </si>
  <si>
    <t>04002</t>
  </si>
  <si>
    <t>30002</t>
  </si>
  <si>
    <t xml:space="preserve">PAN </t>
  </si>
  <si>
    <t>PAN</t>
  </si>
  <si>
    <t xml:space="preserve">Shyam3 Tax Consultant </t>
  </si>
  <si>
    <t>DELS38993D</t>
  </si>
  <si>
    <t>Radha Rani</t>
  </si>
  <si>
    <t>Shyama Devi</t>
  </si>
  <si>
    <t>AANPR1986H</t>
  </si>
  <si>
    <t>420, Roop  Nagar,  Delhi-110007</t>
  </si>
  <si>
    <t>F-1/56, Azad Pur, Delhi-110033</t>
  </si>
  <si>
    <t xml:space="preserve">Secretary </t>
  </si>
  <si>
    <t>AAXPD1954G</t>
  </si>
  <si>
    <t xml:space="preserve">Executive Officer </t>
  </si>
  <si>
    <t>Managing Director</t>
  </si>
  <si>
    <t>ASNPS2016K</t>
  </si>
  <si>
    <t>BSR 0510322 on 31/01/2017</t>
  </si>
  <si>
    <t>Challan No. 31001</t>
  </si>
  <si>
    <t>BSR 0510322 on 30/04/2017</t>
  </si>
  <si>
    <t>Challan No. 30001</t>
  </si>
  <si>
    <t xml:space="preserve">Rent </t>
  </si>
  <si>
    <t>194I</t>
  </si>
  <si>
    <t xml:space="preserve">Gurmeet  &amp; Sons </t>
  </si>
  <si>
    <t>Simple Arora  &amp; Co</t>
  </si>
  <si>
    <t>AAGCS1975K</t>
  </si>
  <si>
    <t>28002</t>
  </si>
  <si>
    <t>Exam on 27-04-17</t>
  </si>
  <si>
    <t xml:space="preserve">Shyam4 Tax Consultant </t>
  </si>
  <si>
    <t>DELS38994E</t>
  </si>
  <si>
    <t>Form 13 Submitted  (TDS @ 7%)</t>
  </si>
  <si>
    <t>13002</t>
  </si>
  <si>
    <t>Prem Shyam</t>
  </si>
  <si>
    <t xml:space="preserve">Mohan Pyare </t>
  </si>
  <si>
    <t>AANPP1986H</t>
  </si>
  <si>
    <t>Kalia  Computers</t>
  </si>
  <si>
    <t>Hari Ram</t>
  </si>
  <si>
    <t xml:space="preserve"> AFEPR2017H</t>
  </si>
  <si>
    <t>BSR 0510322 on 07/02/2017</t>
  </si>
  <si>
    <t>Income from House Property</t>
  </si>
  <si>
    <t xml:space="preserve">Capital Gains </t>
  </si>
  <si>
    <t xml:space="preserve">Income from Busniess &amp; Profession </t>
  </si>
  <si>
    <t xml:space="preserve">Taxable Income </t>
  </si>
  <si>
    <t>Q 1.</t>
  </si>
  <si>
    <t>Q 2</t>
  </si>
  <si>
    <t xml:space="preserve">Name (First only) </t>
  </si>
  <si>
    <t>Tax Deducted of First Deductee</t>
  </si>
  <si>
    <t>Tax Deducted of Second  Deductee</t>
  </si>
  <si>
    <t>Tax Deducted of Third Deductee</t>
  </si>
  <si>
    <t>Yes / No</t>
  </si>
  <si>
    <t xml:space="preserve">Univ Roll No. (Last 4 Digits) </t>
  </si>
  <si>
    <t xml:space="preserve">SLC Roll No (Last 4 Digits) </t>
  </si>
  <si>
    <t xml:space="preserve">Personal Data / Bank Details </t>
  </si>
  <si>
    <t>Yes  /  No</t>
  </si>
  <si>
    <t xml:space="preserve">Rs. </t>
  </si>
  <si>
    <t xml:space="preserve">Note </t>
  </si>
  <si>
    <t>25 Marks</t>
  </si>
  <si>
    <t>Solution to Case Study DU-2</t>
  </si>
  <si>
    <t>Solution to Case Study DU-4</t>
  </si>
  <si>
    <t>Solution to Case Study DU-6</t>
  </si>
  <si>
    <t>Solution to Case Study DU-8</t>
  </si>
  <si>
    <t>Max Marks 50</t>
  </si>
  <si>
    <t>Note</t>
  </si>
  <si>
    <t xml:space="preserve">Please return this question paper before leaving the Examination Hall </t>
  </si>
  <si>
    <t>Both the Questions are compulsory</t>
  </si>
  <si>
    <t xml:space="preserve">Time Allowed: 2 Hours </t>
  </si>
  <si>
    <t>Computer No. (01 to 50)</t>
  </si>
  <si>
    <t>Section (A / B / C)</t>
  </si>
  <si>
    <r>
      <t>Batch</t>
    </r>
    <r>
      <rPr>
        <sz val="11"/>
        <color theme="1"/>
        <rFont val="Arial"/>
        <family val="2"/>
      </rPr>
      <t xml:space="preserve">  (I / II / III / IV)</t>
    </r>
  </si>
  <si>
    <t xml:space="preserve">Mobile No (10 Digits) </t>
  </si>
  <si>
    <t>DU-4/2017: Generate Quarterly e-TDS Returns in Form No. 24Q and 26Q for Shyam2 Tax Consultants (incorporated on 01-01-2017) for the Last Quarter of Financial Year 2016-17</t>
  </si>
  <si>
    <t>DU-6/2017: Generate Quarterly e-TDS Returns in Form No. 24Q and 26Q for Shyam3 Tax Consultants (incorporated on 01-01-2017) for the Last Quarter of Financial Year 2016-17</t>
  </si>
  <si>
    <t>DU-8/2017: Generate Quarterly e-TDS Returns in Form No. 24Q and 26Q for Shyam4 Tax Consultants (incorporated on 01-01-2017) for the Last Quarter of Financial Year 2016-17</t>
  </si>
  <si>
    <t xml:space="preserve">Signature of the Student  </t>
  </si>
  <si>
    <t>Practical Exam:  SEC BCH 4.5c  E-Filing of Returns (Unique Paper Code No. 22413407)</t>
  </si>
  <si>
    <t xml:space="preserve">Tax Liability (icluding Edu Cess) </t>
  </si>
  <si>
    <t xml:space="preserve">Tax Payable / Refundable </t>
  </si>
  <si>
    <t>Monthly TDS of First Employee</t>
  </si>
  <si>
    <t>Monthly TDS of Second  Employee</t>
  </si>
  <si>
    <t>Monthly TDS of Third  Employee</t>
  </si>
  <si>
    <t xml:space="preserve">Total Tax Deducted of all the Employees </t>
  </si>
  <si>
    <t>Generation of 24Q  (Fouth Quarter)</t>
  </si>
  <si>
    <t>Generation of 26Q  (Fourth Quarter)</t>
  </si>
  <si>
    <t>Generation of XML</t>
  </si>
  <si>
    <t>E-filing of ITR-5 (Assessment Year 2016-17)</t>
  </si>
  <si>
    <t>E-filing of TDS (Financial Year 2016-17)</t>
  </si>
  <si>
    <t>Marks Awarded out of 50</t>
  </si>
  <si>
    <t>The Students are required to fill the following data in the last and as per the figures displayed in the Taxmann's Software. Mis-matching will attract Marks deduction.</t>
  </si>
  <si>
    <t>Shyam Lal College:  B.Com.(Hons) II Year, Semester-IV</t>
  </si>
  <si>
    <t>HP Intt on Loan (s to max 200000)</t>
  </si>
  <si>
    <t xml:space="preserve">Other Sources (Loss not allowed) </t>
  </si>
  <si>
    <t>Ded 80C (Max 150000)</t>
  </si>
  <si>
    <t>Contd Pg 5</t>
  </si>
  <si>
    <t xml:space="preserve">Saxena &amp; Company </t>
  </si>
  <si>
    <t>FSNPM1986K</t>
  </si>
  <si>
    <t>23/12, Darya Ganj, Delhi-110002</t>
  </si>
  <si>
    <t xml:space="preserve">Rajendra Kumar </t>
  </si>
  <si>
    <t>AANPK1975H</t>
  </si>
  <si>
    <t>AAXPS1981G</t>
  </si>
  <si>
    <t>12/369, Kalkaji DDA, New Delhi-110019</t>
  </si>
  <si>
    <t>Francis &amp; Co.</t>
  </si>
  <si>
    <t xml:space="preserve">Sunita Kanodia </t>
  </si>
  <si>
    <t>E-151, Greater Kailash-I,  New Delhi-110048</t>
  </si>
  <si>
    <t xml:space="preserve">House Property Income /  Interest on Loan paid for Self-Occupied Property  u/s 24(b) </t>
  </si>
  <si>
    <t>Exam on 11-05-17</t>
  </si>
  <si>
    <t>AAGCF1975K</t>
  </si>
  <si>
    <t>Date of Tax Deposited in HDFC (0510322)</t>
  </si>
  <si>
    <t>Solution to Case Study JMC 2/ 2017</t>
  </si>
  <si>
    <t>Jesus and Mary  College:  B.Com.(Hons) II Year, Semester-IV</t>
  </si>
  <si>
    <t>Name</t>
  </si>
  <si>
    <t>University  Roll No</t>
  </si>
  <si>
    <t xml:space="preserve">    Name of the Evaluator       Dr Sunita Kaistha</t>
  </si>
  <si>
    <t>Practical Exam on 11-05-17:  BCH 4.5c  E-Filing of Returns (Unique Paper Code No.  22413407)</t>
  </si>
  <si>
    <t xml:space="preserve">    Name of the Evaluator    </t>
  </si>
  <si>
    <t>Late Submission of this Sheet by 5 /10 /15 Minutes (Provision of Marks Deduction)</t>
  </si>
  <si>
    <t>DU-2/2018: Generate Quarterly e-TDS Returns in Form No. 24Q for Shyam Tax Consultants (incorporated on 01-01-2018) for the Last Quarter of Financial Year 2017-18</t>
  </si>
  <si>
    <t xml:space="preserve">Shyam Tax Consultant </t>
  </si>
  <si>
    <t>01/01/18 to 31/03/18</t>
  </si>
  <si>
    <t>BSR 0510322 on 02/02/2018</t>
  </si>
  <si>
    <t>BSR 0510322 on 06/03/2018</t>
  </si>
  <si>
    <t>BSR 0510322 on 10/04/2018</t>
  </si>
  <si>
    <t>SLC  B.Com.(H) II Yr, Sem-IV:  Exam on Tues 01-05-2018 (SEC BCH 4.5c  E-Filing of Returns)</t>
  </si>
  <si>
    <t>011-45009321</t>
  </si>
  <si>
    <t>01/01/19 to 31/03/19</t>
  </si>
  <si>
    <t>125, Shiva Apartments, Alaknanda, New Delhi-110019</t>
  </si>
  <si>
    <t>Circle 75</t>
  </si>
  <si>
    <t>Rishi Mahajan</t>
  </si>
  <si>
    <t>132, Samachar Apartments, Mayur Vihar-1, Delhi-110092</t>
  </si>
  <si>
    <t>rishi1357@gmail.com</t>
  </si>
  <si>
    <t>HDFC Bank Ltd,  Punjabi Bagh,  New Delhi-26, BSR Code: 0510308</t>
  </si>
  <si>
    <t>167, Pappu Apartments, Sarita Vihar, New Delhi-110076</t>
  </si>
  <si>
    <t xml:space="preserve">Kesri Sood </t>
  </si>
  <si>
    <t>General Manager</t>
  </si>
  <si>
    <t xml:space="preserve">Amount deductible u/s 80G (100%) </t>
  </si>
  <si>
    <t>Name of Deductee</t>
  </si>
  <si>
    <t>Generate Quarterly e-TDS Returns in Form No. 24Q and 26Q for Saxena &amp; Co  (incorporated on 01-01-2019) for the Last Quarter of Financial Year 2018-19</t>
  </si>
  <si>
    <t>BSR 0510322 on 03/02/2019</t>
  </si>
  <si>
    <t>BSR 0510322 on 07/03/2019</t>
  </si>
  <si>
    <t>BSR 0510322 on 11/04/2019</t>
  </si>
  <si>
    <r>
      <t xml:space="preserve">B.Com.(H) II Yr, Sem-IV: </t>
    </r>
    <r>
      <rPr>
        <b/>
        <sz val="11"/>
        <color rgb="FFC00000"/>
        <rFont val="Arial"/>
        <family val="2"/>
      </rPr>
      <t xml:space="preserve"> Exam on Thursday, 11-05-19</t>
    </r>
    <r>
      <rPr>
        <b/>
        <sz val="11"/>
        <color theme="1"/>
        <rFont val="Arial"/>
        <family val="2"/>
      </rPr>
      <t xml:space="preserve"> (SEC BCH 4.5c  E-Filing of Returns)</t>
    </r>
  </si>
  <si>
    <t>Tax Deposited</t>
  </si>
  <si>
    <t xml:space="preserve">Delayed Period </t>
  </si>
  <si>
    <t xml:space="preserve">No Interest </t>
  </si>
  <si>
    <t>1.50% p.m.</t>
  </si>
  <si>
    <t xml:space="preserve">Salary </t>
  </si>
  <si>
    <t>Quarter -1</t>
  </si>
  <si>
    <t>Quarter -2</t>
  </si>
  <si>
    <t>Quarter -3</t>
  </si>
  <si>
    <t>Quarter -4</t>
  </si>
  <si>
    <t>Submission of Returns</t>
  </si>
  <si>
    <t>Issue of Form 16A</t>
  </si>
  <si>
    <t xml:space="preserve">By 7th of Next Month </t>
  </si>
  <si>
    <t>Deductee Ref No.</t>
  </si>
  <si>
    <t>Z</t>
  </si>
  <si>
    <t>R</t>
  </si>
  <si>
    <t>03-May-20 &amp; 4-May-20</t>
  </si>
  <si>
    <t>E-filing of ITR-3 / ITR-5 (Assessment Year 2019-20)</t>
  </si>
  <si>
    <t>E-filing of TDS (Financial Year 2019-20)</t>
  </si>
  <si>
    <t>Threshold limit for TDS on Interest (Sr Citizen) Rs. 50000</t>
  </si>
  <si>
    <t>194H</t>
  </si>
  <si>
    <t xml:space="preserve">Exemption </t>
  </si>
  <si>
    <t xml:space="preserve">Rate </t>
  </si>
  <si>
    <t xml:space="preserve">Commission / Brokerage </t>
  </si>
  <si>
    <t>Rent on Plant &amp; Machinery</t>
  </si>
  <si>
    <t>Professional / Technical Services (Single / Aggregate Rs. 30000)</t>
  </si>
  <si>
    <r>
      <t xml:space="preserve">Tax Information Network of Income Tax Deptt  </t>
    </r>
    <r>
      <rPr>
        <b/>
        <sz val="12"/>
        <color rgb="FF080CB8"/>
        <rFont val="Arial"/>
        <family val="2"/>
      </rPr>
      <t>www.tin-nsdl.com</t>
    </r>
  </si>
  <si>
    <t>https://www.tin-nsdl.com</t>
  </si>
  <si>
    <t>https://www.tin-nsdl.com/services/etds-etcs/etds-index.html</t>
  </si>
  <si>
    <t>https://www.tin-nsdl.com/services/etds-etcs/etds-rpu.html</t>
  </si>
  <si>
    <t>Right Click the Folder -</t>
  </si>
  <si>
    <t>Open the above Folder</t>
  </si>
  <si>
    <t>Open the New Folder</t>
  </si>
  <si>
    <t xml:space="preserve">Message for Pre-Requisite for java RPU Installation </t>
  </si>
  <si>
    <t xml:space="preserve">1. Java Run Time Environment Version SUN JRE 1.6 Onwards </t>
  </si>
  <si>
    <t xml:space="preserve">2. Operating System Windows 2003 and above </t>
  </si>
  <si>
    <t>Form (3)</t>
  </si>
  <si>
    <t>Challan (23)</t>
  </si>
  <si>
    <t>Other Services of TIN (10)</t>
  </si>
  <si>
    <t xml:space="preserve">Particulars of Statement </t>
  </si>
  <si>
    <t>TDS, Surcharge, Edu Cess</t>
  </si>
  <si>
    <t>Permanent Account Number</t>
  </si>
  <si>
    <t>Tax Deduction Account Number</t>
  </si>
  <si>
    <t xml:space="preserve">Interest, Fees, Penalty </t>
  </si>
  <si>
    <t xml:space="preserve">Fin Year, Assessment Year </t>
  </si>
  <si>
    <t xml:space="preserve">BSR Code (7 Digits) </t>
  </si>
  <si>
    <t xml:space="preserve">Refund Status </t>
  </si>
  <si>
    <t>Select Quarter 1 / 2 /3 / 4</t>
  </si>
  <si>
    <t>Date of Deposit (DD/MM/YYYY)</t>
  </si>
  <si>
    <t>Tax Calculator</t>
  </si>
  <si>
    <t xml:space="preserve">Challan No (5-Digits) </t>
  </si>
  <si>
    <t xml:space="preserve">Assessment Year, Fin Year </t>
  </si>
  <si>
    <t xml:space="preserve">Particulars of Deductor </t>
  </si>
  <si>
    <t>Cheque No, Interest,  Other</t>
  </si>
  <si>
    <t xml:space="preserve">Reference No </t>
  </si>
  <si>
    <t>Gender</t>
  </si>
  <si>
    <t>Head - TDS 200</t>
  </si>
  <si>
    <t xml:space="preserve">PAN, Name </t>
  </si>
  <si>
    <t xml:space="preserve">Residential Status </t>
  </si>
  <si>
    <t xml:space="preserve">Address: Flat No; PInCode, State </t>
  </si>
  <si>
    <t xml:space="preserve">Phone, Emails </t>
  </si>
  <si>
    <t>Amount Paid</t>
  </si>
  <si>
    <t>House  Property</t>
  </si>
  <si>
    <t xml:space="preserve">Particulars of Person Responsible </t>
  </si>
  <si>
    <t xml:space="preserve">Capital Gain (Long / Short Term) </t>
  </si>
  <si>
    <t xml:space="preserve">Name, Designation, PAN </t>
  </si>
  <si>
    <t xml:space="preserve">Total Tax Deposited </t>
  </si>
  <si>
    <t>Other Sources</t>
  </si>
  <si>
    <t xml:space="preserve">Date of Deduction </t>
  </si>
  <si>
    <t>Deductions</t>
  </si>
  <si>
    <t xml:space="preserve">Phone, Emails, Mobile  </t>
  </si>
  <si>
    <t>Tax, Surcharge</t>
  </si>
  <si>
    <t>Education cess</t>
  </si>
  <si>
    <t>Total Tax Amt</t>
  </si>
  <si>
    <r>
      <t>Has Regular Assessment..Filed</t>
    </r>
    <r>
      <rPr>
        <i/>
        <sz val="11"/>
        <color rgb="FFC00000"/>
        <rFont val="Arial"/>
        <family val="2"/>
      </rPr>
      <t xml:space="preserve">  </t>
    </r>
    <r>
      <rPr>
        <b/>
        <i/>
        <sz val="11"/>
        <color rgb="FFC00000"/>
        <rFont val="Arial"/>
        <family val="2"/>
      </rPr>
      <t>No</t>
    </r>
  </si>
  <si>
    <r>
      <t xml:space="preserve">Dr S B Rathore,  M.Com; M.Phil; LL.B; Ph.D.  Former </t>
    </r>
    <r>
      <rPr>
        <sz val="9"/>
        <color rgb="FFC00000"/>
        <rFont val="Arial"/>
        <family val="2"/>
      </rPr>
      <t>Associate Professor of Commerce</t>
    </r>
    <r>
      <rPr>
        <sz val="9"/>
        <color rgb="FF080CB8"/>
        <rFont val="Arial"/>
        <family val="2"/>
      </rPr>
      <t xml:space="preserve">, Shyam Lal College  (42 yrs Teaching Experience from Oct-1977 to Dec-2019) # 9811116835,    </t>
    </r>
    <r>
      <rPr>
        <sz val="9"/>
        <color rgb="FFC00000"/>
        <rFont val="Arial"/>
        <family val="2"/>
      </rPr>
      <t xml:space="preserve">rathore_incometax@yahoo.co.in  </t>
    </r>
    <r>
      <rPr>
        <sz val="9"/>
        <color rgb="FF080CB8"/>
        <rFont val="Arial"/>
        <family val="2"/>
      </rPr>
      <t xml:space="preserve">  www.taxclasses.in</t>
    </r>
  </si>
  <si>
    <r>
      <t xml:space="preserve">Select Type of Statement  </t>
    </r>
    <r>
      <rPr>
        <b/>
        <sz val="12"/>
        <color rgb="FF0033CC"/>
        <rFont val="Arial"/>
        <family val="2"/>
      </rPr>
      <t>Regular</t>
    </r>
    <r>
      <rPr>
        <sz val="12"/>
        <rFont val="Arial"/>
        <family val="2"/>
      </rPr>
      <t xml:space="preserve">  / Correction </t>
    </r>
  </si>
  <si>
    <t>30000, 100000</t>
  </si>
  <si>
    <t xml:space="preserve">Slab </t>
  </si>
  <si>
    <t>194B</t>
  </si>
  <si>
    <t xml:space="preserve">Works Contract (Single 30000, Aggregate Rs. 100,000) if Recipient-Individual/ HUF </t>
  </si>
  <si>
    <t>194DA</t>
  </si>
  <si>
    <t xml:space="preserve">Interest other than Interest on Securities by Post Office / Bank / Co-op Bank </t>
  </si>
  <si>
    <t xml:space="preserve">Interest other than Interest on Securities by Post Office / Bank / Co-op Bank (Sr Citizen) </t>
  </si>
  <si>
    <t xml:space="preserve">Interest other than Intt on Securities paid by Others </t>
  </si>
  <si>
    <t>Interest on Securities  (Central / State Govt) Taxable Bonds, etc</t>
  </si>
  <si>
    <t xml:space="preserve">Interest on Securities -  Debentures </t>
  </si>
  <si>
    <t>Lottery (KBC, Big Boss..) / Crossward Puzzles / TV Games / Card Games</t>
  </si>
  <si>
    <t>Winning from Horse  Races</t>
  </si>
  <si>
    <t>194BB</t>
  </si>
  <si>
    <t>194D</t>
  </si>
  <si>
    <t xml:space="preserve">Insurance Commission (Rate 10% if recipient is a company) </t>
  </si>
  <si>
    <r>
      <rPr>
        <sz val="14"/>
        <color theme="1"/>
        <rFont val="Arial"/>
        <family val="2"/>
      </rPr>
      <t xml:space="preserve">Payment of Life Insurance Policy </t>
    </r>
    <r>
      <rPr>
        <sz val="13"/>
        <color theme="1"/>
        <rFont val="Arial"/>
        <family val="2"/>
      </rPr>
      <t xml:space="preserve">(Till 31-08-19 @ 1% on Agg;  01-09-19 @5% on Income) </t>
    </r>
  </si>
  <si>
    <t>Rent of Land, Building, Furniture</t>
  </si>
  <si>
    <t>194-I</t>
  </si>
  <si>
    <t>194-IA</t>
  </si>
  <si>
    <t>194-IB</t>
  </si>
  <si>
    <r>
      <t>TDS Questions (26Q)</t>
    </r>
    <r>
      <rPr>
        <b/>
        <sz val="14"/>
        <color rgb="FF100373"/>
        <rFont val="Arial"/>
        <family val="2"/>
      </rPr>
      <t xml:space="preserve">         </t>
    </r>
    <r>
      <rPr>
        <b/>
        <sz val="14"/>
        <color rgb="FF2007B9"/>
        <rFont val="Arial"/>
        <family val="2"/>
      </rPr>
      <t>Fin Yr  2019-20</t>
    </r>
    <r>
      <rPr>
        <b/>
        <sz val="14"/>
        <color rgb="FF7030A0"/>
        <rFont val="Arial"/>
        <family val="2"/>
      </rPr>
      <t xml:space="preserve">  </t>
    </r>
    <r>
      <rPr>
        <b/>
        <sz val="14"/>
        <color rgb="FFC00000"/>
        <rFont val="Arial"/>
        <family val="2"/>
      </rPr>
      <t>(AY 2020-21)</t>
    </r>
  </si>
  <si>
    <t xml:space="preserve">Works Contract (Single 30000, Aggregate Rs. 100,000) if Recipient other than Ind / HUF </t>
  </si>
  <si>
    <t xml:space="preserve">3. Java RPU Utility on same path as e-TDS/TCS FVU Utility Jars </t>
  </si>
  <si>
    <t>New Interface Window  NSDL e-Gov Quarterly e-TDS/ TCS Return Preparation Utility</t>
  </si>
  <si>
    <t xml:space="preserve">Quarters </t>
  </si>
  <si>
    <t xml:space="preserve">April, May &amp; June </t>
  </si>
  <si>
    <t>July, Aug &amp; Sept</t>
  </si>
  <si>
    <t>Oct, Nov &amp; Dec</t>
  </si>
  <si>
    <t xml:space="preserve">Jan, Feb &amp; March </t>
  </si>
  <si>
    <t>April &amp;  May  3%</t>
  </si>
  <si>
    <t xml:space="preserve">Interest @ 1 % per month or part </t>
  </si>
  <si>
    <t xml:space="preserve">1.  Tax Neither  Deducted, Nor Deposited </t>
  </si>
  <si>
    <t xml:space="preserve">2. Tax Deducted and Deposited till due date </t>
  </si>
  <si>
    <t xml:space="preserve">3. Tax Deducted, But Deposited after Due Date </t>
  </si>
  <si>
    <t xml:space="preserve">1.50 % p.m. from the date of tax deducted till date of payment (Month) </t>
  </si>
  <si>
    <t>50000 p.m.</t>
  </si>
  <si>
    <t>192A</t>
  </si>
  <si>
    <t>Not Possible</t>
  </si>
  <si>
    <t>Yes</t>
  </si>
  <si>
    <t>No</t>
  </si>
  <si>
    <t>Sections 192A, 193, 194, 194A, 194D, 194DA, 194-I</t>
  </si>
  <si>
    <t>Sections 192, 193, 194, 194A, 194C, 194D, 194G, 194H, 194-I, 194J, 194K, 194LA, 194LBB, 194LC, 194M, 195</t>
  </si>
  <si>
    <r>
      <t xml:space="preserve">Form 15G_15H    </t>
    </r>
    <r>
      <rPr>
        <sz val="14"/>
        <color rgb="FF0033CC"/>
        <rFont val="Arial"/>
        <family val="2"/>
      </rPr>
      <t xml:space="preserve">Provisions of Section 197A </t>
    </r>
  </si>
  <si>
    <r>
      <t xml:space="preserve">Form 13  </t>
    </r>
    <r>
      <rPr>
        <sz val="14"/>
        <color rgb="FF0033CC"/>
        <rFont val="Arial"/>
        <family val="2"/>
      </rPr>
      <t xml:space="preserve">Obtaining a Certificate of Lower Rate from Assessing officer (Sec 197) </t>
    </r>
  </si>
  <si>
    <t>24Q</t>
  </si>
  <si>
    <t>26QB</t>
  </si>
  <si>
    <t>26QC</t>
  </si>
  <si>
    <t>Salary u/s  192</t>
  </si>
  <si>
    <t>26Q</t>
  </si>
  <si>
    <t>27Q</t>
  </si>
  <si>
    <t>27EQ</t>
  </si>
  <si>
    <t xml:space="preserve">Tax Collection </t>
  </si>
  <si>
    <t xml:space="preserve">Other Cases (Non-Salary) </t>
  </si>
  <si>
    <t xml:space="preserve">No Quarterly TDS Return Filed </t>
  </si>
  <si>
    <t>Form 16</t>
  </si>
  <si>
    <t>Form 16A</t>
  </si>
  <si>
    <t>Form 16B</t>
  </si>
  <si>
    <t>Form 16C</t>
  </si>
  <si>
    <t xml:space="preserve">Value of Motor Vehicle Exceeding  Rs. 10 Lakh </t>
  </si>
  <si>
    <t xml:space="preserve">Withdrawl of Cash from Current Account exceeding Rs.1 Crore </t>
  </si>
  <si>
    <t xml:space="preserve">Tax Collected at Source @ 1%    Form 13 Allowed </t>
  </si>
  <si>
    <t xml:space="preserve">Withdrawl from Provident Fund  (Taxable) </t>
  </si>
  <si>
    <t xml:space="preserve">Immoveable Property u/s  194-IA (No TAN Required) </t>
  </si>
  <si>
    <t>Rent by Landlord (No TAN Required) Exceeding Monthly Rs. 50000</t>
  </si>
  <si>
    <t>When deductee Non-Resident u/s 195</t>
  </si>
  <si>
    <t xml:space="preserve"> 15G_15H</t>
  </si>
  <si>
    <t>Code</t>
  </si>
  <si>
    <t>94A</t>
  </si>
  <si>
    <t>94B</t>
  </si>
  <si>
    <t>94C</t>
  </si>
  <si>
    <t>94D</t>
  </si>
  <si>
    <t>4BB</t>
  </si>
  <si>
    <t>4DA</t>
  </si>
  <si>
    <t>94H</t>
  </si>
  <si>
    <t>4IA</t>
  </si>
  <si>
    <t>4IB</t>
  </si>
  <si>
    <t>94J</t>
  </si>
  <si>
    <t>Annexure-I (Deductee's Details) 30</t>
  </si>
  <si>
    <t xml:space="preserve">No of Rows: Deductees </t>
  </si>
  <si>
    <t xml:space="preserve">Sections  Code </t>
  </si>
  <si>
    <t xml:space="preserve">Deductee </t>
  </si>
  <si>
    <t xml:space="preserve">193, 194, 94A, 4BB, 94C, 94H, 94J, </t>
  </si>
  <si>
    <t>2611, 2612, 2613, 2614</t>
  </si>
  <si>
    <t>TDS</t>
  </si>
  <si>
    <t>No Surcharge , Cess</t>
  </si>
  <si>
    <t>Deductee Code</t>
  </si>
  <si>
    <t xml:space="preserve"> 1- Company; 2-Other than Company</t>
  </si>
  <si>
    <t xml:space="preserve">Tax Rate </t>
  </si>
  <si>
    <t xml:space="preserve">No Need of % </t>
  </si>
  <si>
    <t>Reasons for Non / Lower Deduction</t>
  </si>
  <si>
    <t>Certificate No AO for Lower/Non</t>
  </si>
  <si>
    <t>10 Alpha-Numeric</t>
  </si>
  <si>
    <r>
      <t xml:space="preserve">Compiled by Dr SB Rathore, </t>
    </r>
    <r>
      <rPr>
        <i/>
        <sz val="9"/>
        <color rgb="FF7030A0"/>
        <rFont val="Arial"/>
        <family val="2"/>
      </rPr>
      <t xml:space="preserve">M.Com; M.Phil; LL.B; Ph.D. </t>
    </r>
    <r>
      <rPr>
        <i/>
        <sz val="10"/>
        <color rgb="FF7030A0"/>
        <rFont val="Arial"/>
        <family val="2"/>
      </rPr>
      <t xml:space="preserve">  Former Associate Professor of Commerce, Shyam Lal College  (42 yrs Teaching Experience from Oct-1977 to Dec-2019) # 9811116835 www.taxclasses.in</t>
    </r>
  </si>
  <si>
    <t>Sr Citizen</t>
  </si>
  <si>
    <r>
      <t xml:space="preserve">PANAPPLIED  </t>
    </r>
    <r>
      <rPr>
        <b/>
        <sz val="10"/>
        <color rgb="FF0033CC"/>
        <rFont val="Arial"/>
        <family val="2"/>
      </rPr>
      <t>PANINVALID</t>
    </r>
    <r>
      <rPr>
        <b/>
        <sz val="10"/>
        <color rgb="FF7030A0"/>
        <rFont val="Arial"/>
        <family val="2"/>
      </rPr>
      <t xml:space="preserve">  PANNOTABVL</t>
    </r>
  </si>
  <si>
    <t>In case of deduction of tax at higher rate due to non-availability of PAN ‘C’ remark is allowed only if deductee PAN quoted is structurally invalid. (i.e. “PANAPPLIED”, “PANINVALID” or “PANNOTAVBL”).</t>
  </si>
  <si>
    <t>Reason for Non Deduction / Lower /higher Deduction 26 Q</t>
  </si>
  <si>
    <r>
      <t>In case of</t>
    </r>
    <r>
      <rPr>
        <b/>
        <sz val="11"/>
        <color rgb="FF333333"/>
        <rFont val="Inherit"/>
      </rPr>
      <t xml:space="preserve"> lower deduction/no deduction </t>
    </r>
    <r>
      <rPr>
        <sz val="11"/>
        <color rgb="FF333333"/>
        <rFont val="Inherit"/>
      </rPr>
      <t xml:space="preserve">on account of certificate under section </t>
    </r>
    <r>
      <rPr>
        <b/>
        <sz val="11"/>
        <color rgb="FF333333"/>
        <rFont val="Inherit"/>
      </rPr>
      <t>197</t>
    </r>
  </si>
  <si>
    <r>
      <t>In case of no deduction on account of declaration under section</t>
    </r>
    <r>
      <rPr>
        <b/>
        <sz val="11"/>
        <color rgb="FF333333"/>
        <rFont val="Inherit"/>
      </rPr>
      <t xml:space="preserve"> 197A</t>
    </r>
    <r>
      <rPr>
        <sz val="11"/>
        <color rgb="FF333333"/>
        <rFont val="Inherit"/>
      </rPr>
      <t>. Allowed only for section 194, 194A, 194EE, 193, 194DA, 192A, 194I(a), 194I(b) &amp; 194D (no deduction/lower deduction)</t>
    </r>
  </si>
  <si>
    <t>Form 15G or 15H</t>
  </si>
  <si>
    <r>
      <t xml:space="preserve">Transaction where tax has not been deducted as amount paid/credited to the vendor/party has not exceeded </t>
    </r>
    <r>
      <rPr>
        <b/>
        <sz val="11"/>
        <color rgb="FF333333"/>
        <rFont val="Inherit"/>
      </rPr>
      <t>the threshold limit</t>
    </r>
    <r>
      <rPr>
        <sz val="11"/>
        <color rgb="FF333333"/>
        <rFont val="Inherit"/>
      </rPr>
      <t xml:space="preserve"> (as per the provisions of income tax act). Applicable for sections 193,194, 194A, 194B, 194BB, 194C, 194D, 194EE, 194G, 194H, 194I, 194J, 194LA.</t>
    </r>
  </si>
  <si>
    <t>Threshold Limit</t>
  </si>
  <si>
    <t>Specified Persons</t>
  </si>
  <si>
    <t>In exercise of the powers conferred by sub-section (1F) of section 197A of the Income-tax Act, 1961 (43 of 1961), the Central Government hereby notifies that no deduction of tax under Chapter XVII of the said Act shall be made on the payments of the nature specified below, in case such payment is made by a person to a bank listed in the Second Schedule to the Reserve Bank of India Act, 1934 (2 of 1934), excluding a foreign bank, namely:- (i)  bank guarantee commission; (ii)  cash management service charges; (iii)  depository charges on maintenance of DEMAT accounts; (iv)  charges for warehousing services for commodities; (v)  underwriting service charges; (vi)  clearing charges (MICR charges); (vii)  credit card or debit card commission for transaction between the merchant establishment and acquirer bank.</t>
  </si>
  <si>
    <r>
      <rPr>
        <b/>
        <sz val="12"/>
        <color rgb="FF0033CC"/>
        <rFont val="Arial"/>
        <family val="2"/>
      </rPr>
      <t>R</t>
    </r>
    <r>
      <rPr>
        <sz val="12"/>
        <rFont val="Arial"/>
        <family val="2"/>
      </rPr>
      <t xml:space="preserve"> (Sr Citizen)</t>
    </r>
    <r>
      <rPr>
        <b/>
        <sz val="12"/>
        <color theme="1"/>
        <rFont val="Arial"/>
        <family val="2"/>
      </rPr>
      <t xml:space="preserve"> </t>
    </r>
    <r>
      <rPr>
        <b/>
        <sz val="12"/>
        <color rgb="FF0033CC"/>
        <rFont val="Arial"/>
        <family val="2"/>
      </rPr>
      <t xml:space="preserve"> Z </t>
    </r>
    <r>
      <rPr>
        <sz val="12"/>
        <rFont val="Arial"/>
        <family val="2"/>
      </rPr>
      <t xml:space="preserve">(Specified Persons) </t>
    </r>
  </si>
  <si>
    <r>
      <rPr>
        <b/>
        <sz val="12"/>
        <color rgb="FFC00000"/>
        <rFont val="Arial"/>
        <family val="2"/>
      </rPr>
      <t>Tags</t>
    </r>
    <r>
      <rPr>
        <sz val="12"/>
        <rFont val="Arial"/>
        <family val="2"/>
      </rPr>
      <t xml:space="preserve"> </t>
    </r>
    <r>
      <rPr>
        <b/>
        <sz val="12"/>
        <color rgb="FF0033CC"/>
        <rFont val="Arial"/>
        <family val="2"/>
      </rPr>
      <t>A</t>
    </r>
    <r>
      <rPr>
        <sz val="12"/>
        <rFont val="Arial"/>
        <family val="2"/>
      </rPr>
      <t xml:space="preserve"> (Form 13); </t>
    </r>
    <r>
      <rPr>
        <b/>
        <sz val="12"/>
        <color rgb="FF0033CC"/>
        <rFont val="Arial"/>
        <family val="2"/>
      </rPr>
      <t>B</t>
    </r>
    <r>
      <rPr>
        <sz val="12"/>
        <rFont val="Arial"/>
        <family val="2"/>
      </rPr>
      <t xml:space="preserve"> (Form 15G or 15H) </t>
    </r>
  </si>
  <si>
    <r>
      <rPr>
        <b/>
        <sz val="11"/>
        <color rgb="FF0033CC"/>
        <rFont val="Arial"/>
        <family val="2"/>
      </rPr>
      <t>C</t>
    </r>
    <r>
      <rPr>
        <sz val="11"/>
        <rFont val="Arial"/>
        <family val="2"/>
      </rPr>
      <t xml:space="preserve"> (PAN NA-Higher Rate) </t>
    </r>
    <r>
      <rPr>
        <b/>
        <sz val="11"/>
        <color rgb="FF0033CC"/>
        <rFont val="Arial"/>
        <family val="2"/>
      </rPr>
      <t>Y</t>
    </r>
    <r>
      <rPr>
        <sz val="11"/>
        <rFont val="Arial"/>
        <family val="2"/>
      </rPr>
      <t xml:space="preserve"> (Threshold Limit) </t>
    </r>
  </si>
  <si>
    <t>Higher Rate 20%</t>
  </si>
  <si>
    <t>Senior Citizen</t>
  </si>
  <si>
    <r>
      <t xml:space="preserve">In case of </t>
    </r>
    <r>
      <rPr>
        <b/>
        <sz val="11"/>
        <color rgb="FF333333"/>
        <rFont val="Inherit"/>
      </rPr>
      <t xml:space="preserve">no deduction </t>
    </r>
    <r>
      <rPr>
        <sz val="11"/>
        <color rgb="FF333333"/>
        <rFont val="Inherit"/>
      </rPr>
      <t xml:space="preserve">on account of payment under section 197A (1F). </t>
    </r>
    <r>
      <rPr>
        <b/>
        <sz val="11"/>
        <color rgb="FF333333"/>
        <rFont val="Inherit"/>
      </rPr>
      <t xml:space="preserve">Specified Persons / Transactions </t>
    </r>
  </si>
  <si>
    <t>Issue of Form 16, 16A, etc</t>
  </si>
  <si>
    <t>Type of Recipient</t>
  </si>
  <si>
    <t>Salary  Non-Sr (Age less than 60 yrs), Sr (60-80 yrs), Super Sr Citizen (Above 80 yrs)</t>
  </si>
  <si>
    <t xml:space="preserve"> 2.5L / 3L / 5L</t>
  </si>
  <si>
    <t>Section  Code</t>
  </si>
  <si>
    <t xml:space="preserve">Amount of Tax Deposited </t>
  </si>
  <si>
    <t xml:space="preserve">Amount of Tax Deducted </t>
  </si>
  <si>
    <t>Sec 234E</t>
  </si>
  <si>
    <t xml:space="preserve">Fees for default in furnishing Quarterly TDS Return </t>
  </si>
  <si>
    <t xml:space="preserve">Rs. 200 per day </t>
  </si>
  <si>
    <t xml:space="preserve">Max: TDS Amount </t>
  </si>
  <si>
    <t xml:space="preserve">Rent on Land, Building by Individuals / HUF (if Tax Audit not required) No Need of TAN </t>
  </si>
  <si>
    <t xml:space="preserve">TDS on Payment of Immvable Property </t>
  </si>
  <si>
    <t xml:space="preserve">50 Lakhs </t>
  </si>
  <si>
    <t>Form 26QB - Form 16B</t>
  </si>
  <si>
    <t>Form 26QC - Form 16C</t>
  </si>
  <si>
    <t>Threshold limit for TDS on Rent  Rs. 240,000</t>
  </si>
  <si>
    <t>Threshold limit for TDS on Interest  Rs. 40,000</t>
  </si>
  <si>
    <t>April  2020- Feb 2021</t>
  </si>
  <si>
    <t>By 30-04-2021</t>
  </si>
  <si>
    <t xml:space="preserve">Months (FY 2020-21) </t>
  </si>
  <si>
    <t xml:space="preserve">B.Com (Hons) II Yr, Sem-IV (Jan-May 2021)           Details of Form 26Q's Sheets </t>
  </si>
  <si>
    <t xml:space="preserve">Particulars </t>
  </si>
  <si>
    <t>Deductee-1</t>
  </si>
  <si>
    <t>Deductee-2</t>
  </si>
  <si>
    <t>Deductee-3</t>
  </si>
  <si>
    <t>Deductee-4</t>
  </si>
  <si>
    <t>Dividend</t>
  </si>
  <si>
    <t>194G</t>
  </si>
  <si>
    <t>94G</t>
  </si>
  <si>
    <t>Ram and Co.</t>
  </si>
  <si>
    <t>Mohan  Sharma</t>
  </si>
  <si>
    <t>Swati Mohan</t>
  </si>
  <si>
    <t>Supriya Verma</t>
  </si>
  <si>
    <t>6454</t>
  </si>
  <si>
    <t>6453</t>
  </si>
  <si>
    <t>6450</t>
  </si>
  <si>
    <t>6452</t>
  </si>
  <si>
    <t xml:space="preserve">Rent (P &amp; M) </t>
  </si>
  <si>
    <t xml:space="preserve">Interest  on Securities (Deb) </t>
  </si>
  <si>
    <t>05001</t>
  </si>
  <si>
    <t>06001</t>
  </si>
  <si>
    <t>AXACR1321D</t>
  </si>
  <si>
    <t>ABAPS1238H</t>
  </si>
  <si>
    <t>AANPM1637U</t>
  </si>
  <si>
    <t>AACPV1365T</t>
  </si>
  <si>
    <t xml:space="preserve">Challan No provided by ICICI  Bank </t>
  </si>
  <si>
    <t xml:space="preserve">Date of Tax Deposited  (BSR 0401334) </t>
  </si>
  <si>
    <t>Single 30000  or Aggregate 100000</t>
  </si>
  <si>
    <t>Limit</t>
  </si>
  <si>
    <t>Income</t>
  </si>
  <si>
    <t>Lottery</t>
  </si>
  <si>
    <t>Insurance Comm</t>
  </si>
  <si>
    <t>40000 / 50000</t>
  </si>
  <si>
    <t>Other Interest</t>
  </si>
  <si>
    <t>Sec</t>
  </si>
  <si>
    <t>Works Contract-Ind/HUF</t>
  </si>
  <si>
    <t>Maturity of LIC</t>
  </si>
  <si>
    <t>194EE</t>
  </si>
  <si>
    <t>NSS</t>
  </si>
  <si>
    <t>Comm/ Brokerage</t>
  </si>
  <si>
    <t>15000</t>
  </si>
  <si>
    <t>Comm-Lottery Tkts</t>
  </si>
  <si>
    <t>240000</t>
  </si>
  <si>
    <t>Immoveable Prop</t>
  </si>
  <si>
    <t>5000000</t>
  </si>
  <si>
    <t>195</t>
  </si>
  <si>
    <t>Non-Resident</t>
  </si>
  <si>
    <t>Tax+SC+HEC</t>
  </si>
  <si>
    <r>
      <rPr>
        <i/>
        <sz val="8"/>
        <color rgb="FFC00000"/>
        <rFont val="Arial Narrow"/>
        <family val="2"/>
      </rPr>
      <t>Dr SB Rathore</t>
    </r>
    <r>
      <rPr>
        <i/>
        <sz val="8"/>
        <color theme="1"/>
        <rFont val="Arial Narrow"/>
        <family val="2"/>
      </rPr>
      <t>, Former Associate Professor of Commerce, Shyam Lal College</t>
    </r>
    <r>
      <rPr>
        <i/>
        <sz val="8"/>
        <color rgb="FF0033CC"/>
        <rFont val="Arial Narrow"/>
        <family val="2"/>
      </rPr>
      <t xml:space="preserve">  (42 Yrs Teaching Experience from Oct-1977 to Dec-2019)</t>
    </r>
    <r>
      <rPr>
        <i/>
        <sz val="8"/>
        <color theme="1"/>
        <rFont val="Arial Narrow"/>
        <family val="2"/>
      </rPr>
      <t xml:space="preserve">  # </t>
    </r>
    <r>
      <rPr>
        <i/>
        <sz val="8"/>
        <color rgb="FF7030A0"/>
        <rFont val="Arial Narrow"/>
        <family val="2"/>
      </rPr>
      <t>9811116835</t>
    </r>
    <r>
      <rPr>
        <i/>
        <sz val="8"/>
        <color theme="1"/>
        <rFont val="Arial Narrow"/>
        <family val="2"/>
      </rPr>
      <t xml:space="preserve"> www.taxclasses.in</t>
    </r>
  </si>
  <si>
    <t>Solution to Case Study-2601</t>
  </si>
  <si>
    <r>
      <t>TDS Rate</t>
    </r>
    <r>
      <rPr>
        <sz val="8"/>
        <color theme="1"/>
        <rFont val="Arial"/>
        <family val="2"/>
      </rPr>
      <t xml:space="preserve"> </t>
    </r>
    <r>
      <rPr>
        <sz val="8"/>
        <color rgb="FF00B050"/>
        <rFont val="Arial"/>
        <family val="2"/>
      </rPr>
      <t xml:space="preserve"> (Less 25%: 14/05/20  to 31/03/21)</t>
    </r>
  </si>
  <si>
    <t>E-Filing of TDS Returns - Non-Salary (26Q)</t>
  </si>
  <si>
    <r>
      <rPr>
        <b/>
        <sz val="10"/>
        <color rgb="FFC00000"/>
        <rFont val="Arial"/>
        <family val="2"/>
      </rPr>
      <t xml:space="preserve">INFRA. ACQUIRE  LTD.  </t>
    </r>
    <r>
      <rPr>
        <b/>
        <sz val="10"/>
        <color rgb="FF0033CC"/>
        <rFont val="Arial"/>
        <family val="2"/>
      </rPr>
      <t>(TAN: DELI28147A)</t>
    </r>
  </si>
  <si>
    <r>
      <rPr>
        <b/>
        <sz val="10"/>
        <color rgb="FF00B050"/>
        <rFont val="Arial"/>
        <family val="2"/>
      </rPr>
      <t xml:space="preserve">Fin. Yr. 2020-21 (Quarter-1)   </t>
    </r>
    <r>
      <rPr>
        <b/>
        <sz val="10"/>
        <color rgb="FF002060"/>
        <rFont val="Arial"/>
        <family val="2"/>
      </rPr>
      <t xml:space="preserve"> Assessment Year 2021-22</t>
    </r>
  </si>
  <si>
    <r>
      <rPr>
        <b/>
        <sz val="8"/>
        <color rgb="FFC00000"/>
        <rFont val="Arial"/>
        <family val="2"/>
      </rPr>
      <t>Case-2601</t>
    </r>
    <r>
      <rPr>
        <sz val="8"/>
        <color theme="1"/>
        <rFont val="Arial"/>
        <family val="2"/>
      </rPr>
      <t xml:space="preserve"> Pg-32</t>
    </r>
    <r>
      <rPr>
        <b/>
        <sz val="8"/>
        <color rgb="FF00B0F0"/>
        <rFont val="Arial"/>
        <family val="2"/>
      </rPr>
      <t xml:space="preserve"> Varun &amp; Jyoti</t>
    </r>
    <r>
      <rPr>
        <sz val="8"/>
        <color theme="1"/>
        <rFont val="Arial"/>
        <family val="2"/>
      </rPr>
      <t xml:space="preserve"> First Edition-Jan 2021</t>
    </r>
  </si>
  <si>
    <t>4JA</t>
  </si>
  <si>
    <t>Codes</t>
  </si>
  <si>
    <t>4EE</t>
  </si>
  <si>
    <t>194-I(a)</t>
  </si>
  <si>
    <t>194-I(b)</t>
  </si>
  <si>
    <t>Professional Fees</t>
  </si>
  <si>
    <t>9IA</t>
  </si>
  <si>
    <t>4JB</t>
  </si>
  <si>
    <t>193</t>
  </si>
  <si>
    <t>194I(a)</t>
  </si>
  <si>
    <r>
      <t>Has Address Changed last Return</t>
    </r>
    <r>
      <rPr>
        <b/>
        <i/>
        <sz val="11"/>
        <rFont val="Arial"/>
        <family val="2"/>
      </rPr>
      <t xml:space="preserve"> </t>
    </r>
    <r>
      <rPr>
        <b/>
        <i/>
        <sz val="11"/>
        <color rgb="FF080CB8"/>
        <rFont val="Arial"/>
        <family val="2"/>
      </rPr>
      <t>No</t>
    </r>
  </si>
  <si>
    <t>Single 30000, Aggregate 100,000</t>
  </si>
  <si>
    <t>Single or  Aggregate  30000</t>
  </si>
  <si>
    <t xml:space="preserve">Rent - P &amp; M </t>
  </si>
  <si>
    <t xml:space="preserve">Techanical Fees/ Royalty </t>
  </si>
  <si>
    <t>Single or Aggregate  30000</t>
  </si>
  <si>
    <t>Insurance  Comm-Comp</t>
  </si>
  <si>
    <t xml:space="preserve">Interest on Sec (Debentures) </t>
  </si>
  <si>
    <t xml:space="preserve">Interest  on Securities </t>
  </si>
  <si>
    <t xml:space="preserve">Other Interest (Banks/PO) </t>
  </si>
  <si>
    <t xml:space="preserve">Rent - L &amp; B;    F &amp; F </t>
  </si>
  <si>
    <t>Tax Deducted in Apr-2020</t>
  </si>
  <si>
    <r>
      <t xml:space="preserve">Services - eTDS / TCS      </t>
    </r>
    <r>
      <rPr>
        <sz val="12"/>
        <color theme="9" tint="-0.249977111117893"/>
        <rFont val="Arial"/>
        <family val="2"/>
      </rPr>
      <t xml:space="preserve"> (Tax Deducted at Source / Tax Collected at Source)</t>
    </r>
  </si>
  <si>
    <r>
      <t xml:space="preserve">e-TDS / e-TCS  RPU </t>
    </r>
    <r>
      <rPr>
        <sz val="12"/>
        <color rgb="FF0033CC"/>
        <rFont val="Arial"/>
        <family val="2"/>
      </rPr>
      <t xml:space="preserve">  (Return Preparation Utility) </t>
    </r>
  </si>
  <si>
    <r>
      <t>RPU</t>
    </r>
    <r>
      <rPr>
        <sz val="12"/>
        <color rgb="FF0033CC"/>
        <rFont val="Arial"/>
        <family val="2"/>
      </rPr>
      <t xml:space="preserve"> </t>
    </r>
    <r>
      <rPr>
        <sz val="12"/>
        <color rgb="FF333333"/>
        <rFont val="Inherit"/>
      </rPr>
      <t xml:space="preserve">for Quarterly Returns     (April-June;  July-Sept;  Oct-Dec &amp; Jan-Mar) </t>
    </r>
  </si>
  <si>
    <t>Download RPU Version 3.5</t>
  </si>
  <si>
    <t>Save Folder  RPU_3.5 Zip (14 MBs)</t>
  </si>
  <si>
    <r>
      <t xml:space="preserve">Extract to  </t>
    </r>
    <r>
      <rPr>
        <sz val="12"/>
        <rFont val="Arial"/>
        <family val="2"/>
      </rPr>
      <t>RPU_3.5</t>
    </r>
  </si>
  <si>
    <t xml:space="preserve">Folder created  RPU_3.5 </t>
  </si>
  <si>
    <t>New Folder created RPU_3.5</t>
  </si>
  <si>
    <t>Total  25 Files including 20 Executable Jar Files</t>
  </si>
  <si>
    <t>Click Executable Jar File (2292 KBs) TDS_RPU_3.5</t>
  </si>
  <si>
    <r>
      <t>Click TDS_RPU_3.5   Executable Jar File  (2292 KBs)</t>
    </r>
    <r>
      <rPr>
        <b/>
        <sz val="12"/>
        <color theme="1"/>
        <rFont val="Arial"/>
        <family val="2"/>
      </rPr>
      <t xml:space="preserve"> </t>
    </r>
  </si>
  <si>
    <t>https://drive.google.com/open?id=1KAj_a3xznsFUnbmyeOORyMZdTAZwbyQW</t>
  </si>
  <si>
    <r>
      <t xml:space="preserve">Two Options:   Open a Saved Regular File  or  </t>
    </r>
    <r>
      <rPr>
        <b/>
        <sz val="12"/>
        <color rgb="FF0033CC"/>
        <rFont val="Arial"/>
        <family val="2"/>
      </rPr>
      <t>Click to Continue</t>
    </r>
    <r>
      <rPr>
        <sz val="12"/>
        <color rgb="FF0033CC"/>
        <rFont val="Arial"/>
        <family val="2"/>
      </rPr>
      <t xml:space="preserve"> </t>
    </r>
  </si>
  <si>
    <r>
      <t>Select Form</t>
    </r>
    <r>
      <rPr>
        <b/>
        <sz val="12"/>
        <color rgb="FF0033CC"/>
        <rFont val="Arial"/>
        <family val="2"/>
      </rPr>
      <t xml:space="preserve"> </t>
    </r>
    <r>
      <rPr>
        <b/>
        <sz val="12"/>
        <color rgb="FFC00000"/>
        <rFont val="Arial"/>
        <family val="2"/>
      </rPr>
      <t xml:space="preserve"> 26Q    </t>
    </r>
    <r>
      <rPr>
        <sz val="12"/>
        <rFont val="Arial"/>
        <family val="2"/>
      </rPr>
      <t xml:space="preserve">     </t>
    </r>
  </si>
  <si>
    <r>
      <rPr>
        <b/>
        <sz val="10"/>
        <color rgb="FFC00000"/>
        <rFont val="Arial"/>
        <family val="2"/>
      </rPr>
      <t xml:space="preserve">TDS by Banks, Companies, Insurance, etc (FY 2020-21) </t>
    </r>
    <r>
      <rPr>
        <sz val="10"/>
        <color theme="1"/>
        <rFont val="Arial"/>
        <family val="2"/>
      </rPr>
      <t xml:space="preserve">     </t>
    </r>
    <r>
      <rPr>
        <b/>
        <sz val="10"/>
        <color rgb="FF0033CC"/>
        <rFont val="Arial"/>
        <family val="2"/>
      </rPr>
      <t xml:space="preserve">  Tax Deducted, Date of Deposit, Interest, Issue of Form 16A </t>
    </r>
  </si>
  <si>
    <t>FY  2020-21    TDS  Tax Rates          Less 25% (14-05-2020 to 31-03-2021)</t>
  </si>
  <si>
    <t xml:space="preserve">Zupiter &amp; Co. </t>
  </si>
  <si>
    <t>Rohan Sharma</t>
  </si>
  <si>
    <t>Priya Mohan &amp; Associates</t>
  </si>
  <si>
    <t>Shradha Verma</t>
  </si>
  <si>
    <r>
      <rPr>
        <b/>
        <sz val="8"/>
        <color rgb="FFC00000"/>
        <rFont val="Arial"/>
        <family val="2"/>
      </rPr>
      <t>Case-2602</t>
    </r>
    <r>
      <rPr>
        <sz val="8"/>
        <color theme="1"/>
        <rFont val="Arial"/>
        <family val="2"/>
      </rPr>
      <t xml:space="preserve"> Pg-34</t>
    </r>
    <r>
      <rPr>
        <b/>
        <sz val="8"/>
        <color rgb="FF00B0F0"/>
        <rFont val="Arial"/>
        <family val="2"/>
      </rPr>
      <t xml:space="preserve"> Varun &amp; Jyoti</t>
    </r>
    <r>
      <rPr>
        <sz val="8"/>
        <color theme="1"/>
        <rFont val="Arial"/>
        <family val="2"/>
      </rPr>
      <t xml:space="preserve"> First Edition-Jan 2021</t>
    </r>
  </si>
  <si>
    <r>
      <rPr>
        <b/>
        <sz val="10"/>
        <color rgb="FFC00000"/>
        <rFont val="Arial"/>
        <family val="2"/>
      </rPr>
      <t xml:space="preserve">MIRA PVT. LTD.  </t>
    </r>
    <r>
      <rPr>
        <b/>
        <sz val="10"/>
        <color rgb="FF0033CC"/>
        <rFont val="Arial"/>
        <family val="2"/>
      </rPr>
      <t>(TAN: DELM49174A)</t>
    </r>
  </si>
  <si>
    <t>COCKZ1621H</t>
  </si>
  <si>
    <t>AAAPS1638F</t>
  </si>
  <si>
    <t>ABNFP4567H</t>
  </si>
  <si>
    <t>ADCPV6865R</t>
  </si>
  <si>
    <t>Firm</t>
  </si>
  <si>
    <t>3454</t>
  </si>
  <si>
    <t>3453</t>
  </si>
  <si>
    <t>3450</t>
  </si>
  <si>
    <t>3452</t>
  </si>
  <si>
    <t xml:space="preserve">Rent (L &amp; B) </t>
  </si>
  <si>
    <t xml:space="preserve">Interest  on Sec. (Non-Deb) </t>
  </si>
  <si>
    <t>05601</t>
  </si>
  <si>
    <t>06502</t>
  </si>
  <si>
    <t>07504</t>
  </si>
  <si>
    <t>194I(b)</t>
  </si>
  <si>
    <t>Solution to Case Study-2602</t>
  </si>
  <si>
    <t xml:space="preserve">Date of Tax Deposited  (BSR 0404534) </t>
  </si>
  <si>
    <r>
      <rPr>
        <b/>
        <sz val="8"/>
        <color rgb="FFC00000"/>
        <rFont val="Arial"/>
        <family val="2"/>
      </rPr>
      <t>Case-2603</t>
    </r>
    <r>
      <rPr>
        <sz val="8"/>
        <color theme="1"/>
        <rFont val="Arial"/>
        <family val="2"/>
      </rPr>
      <t xml:space="preserve"> Pg-36</t>
    </r>
    <r>
      <rPr>
        <b/>
        <sz val="8"/>
        <color rgb="FF00B0F0"/>
        <rFont val="Arial"/>
        <family val="2"/>
      </rPr>
      <t xml:space="preserve"> Varun &amp; Jyoti</t>
    </r>
    <r>
      <rPr>
        <sz val="8"/>
        <color theme="1"/>
        <rFont val="Arial"/>
        <family val="2"/>
      </rPr>
      <t xml:space="preserve"> First Edition-Jan 2021</t>
    </r>
  </si>
  <si>
    <t>Solution to Case Study-2604</t>
  </si>
  <si>
    <r>
      <rPr>
        <b/>
        <sz val="8"/>
        <color rgb="FFC00000"/>
        <rFont val="Arial"/>
        <family val="2"/>
      </rPr>
      <t>Case-2604</t>
    </r>
    <r>
      <rPr>
        <sz val="8"/>
        <color theme="1"/>
        <rFont val="Arial"/>
        <family val="2"/>
      </rPr>
      <t xml:space="preserve"> Pg-38</t>
    </r>
    <r>
      <rPr>
        <b/>
        <sz val="8"/>
        <color rgb="FF00B0F0"/>
        <rFont val="Arial"/>
        <family val="2"/>
      </rPr>
      <t xml:space="preserve"> Varun &amp; Jyoti</t>
    </r>
    <r>
      <rPr>
        <sz val="8"/>
        <color theme="1"/>
        <rFont val="Arial"/>
        <family val="2"/>
      </rPr>
      <t xml:space="preserve"> First Edition-Jan 2021</t>
    </r>
  </si>
  <si>
    <t>Deductee-5</t>
  </si>
  <si>
    <r>
      <rPr>
        <b/>
        <sz val="10"/>
        <color rgb="FF00B050"/>
        <rFont val="Arial"/>
        <family val="2"/>
      </rPr>
      <t xml:space="preserve">Fin. Yr. 2020-21 (Quarter-2)   </t>
    </r>
    <r>
      <rPr>
        <b/>
        <sz val="10"/>
        <color rgb="FF002060"/>
        <rFont val="Arial"/>
        <family val="2"/>
      </rPr>
      <t xml:space="preserve"> Assessment Year 2021-22</t>
    </r>
  </si>
  <si>
    <t xml:space="preserve">Kanta and Co. </t>
  </si>
  <si>
    <t>Kritika Ahuja</t>
  </si>
  <si>
    <t>Priya Malhotra</t>
  </si>
  <si>
    <t>Ankit Oberoi</t>
  </si>
  <si>
    <t>Baboo Associates</t>
  </si>
  <si>
    <t>3455</t>
  </si>
  <si>
    <t>3451</t>
  </si>
  <si>
    <t>3458</t>
  </si>
  <si>
    <t>Consultancy</t>
  </si>
  <si>
    <t>Insuarance Commission</t>
  </si>
  <si>
    <t>00811</t>
  </si>
  <si>
    <t>00987</t>
  </si>
  <si>
    <t>01014</t>
  </si>
  <si>
    <r>
      <t xml:space="preserve">Submission of Form </t>
    </r>
    <r>
      <rPr>
        <i/>
        <sz val="9"/>
        <color theme="1"/>
        <rFont val="Arial"/>
        <family val="2"/>
      </rPr>
      <t>(Certificate No A7D8234509)</t>
    </r>
  </si>
  <si>
    <t>Form 13           TDS @ 4%</t>
  </si>
  <si>
    <t>ABFFK1856H</t>
  </si>
  <si>
    <t>ABAPA1488H</t>
  </si>
  <si>
    <t>AANPM1947U</t>
  </si>
  <si>
    <t>ADCPO7245T</t>
  </si>
  <si>
    <t>ABCFB2127W</t>
  </si>
  <si>
    <r>
      <rPr>
        <b/>
        <sz val="10"/>
        <color rgb="FFC00000"/>
        <rFont val="Arial"/>
        <family val="2"/>
      </rPr>
      <t xml:space="preserve">SABRAWAL  &amp; ASSOCIATES   </t>
    </r>
    <r>
      <rPr>
        <b/>
        <sz val="10"/>
        <color rgb="FF0033CC"/>
        <rFont val="Arial"/>
        <family val="2"/>
      </rPr>
      <t>(TAN: DELS42358B)</t>
    </r>
  </si>
  <si>
    <t>Solution to Case Study-2603</t>
  </si>
  <si>
    <t xml:space="preserve">Date of Tax Deposited  (BSR 0420014) </t>
  </si>
  <si>
    <t xml:space="preserve">Challan No provided by HDFC  Bank </t>
  </si>
  <si>
    <r>
      <rPr>
        <b/>
        <sz val="10"/>
        <color rgb="FFC00000"/>
        <rFont val="Arial"/>
        <family val="2"/>
      </rPr>
      <t xml:space="preserve">KBC PRODUCTION LTD.   </t>
    </r>
    <r>
      <rPr>
        <b/>
        <sz val="10"/>
        <color rgb="FF0033CC"/>
        <rFont val="Arial"/>
        <family val="2"/>
      </rPr>
      <t>(TAN: DELK21287A)</t>
    </r>
  </si>
  <si>
    <t xml:space="preserve">Date of Tax Deposited  (BSR 0428734) </t>
  </si>
  <si>
    <t>Rohit Sharma</t>
  </si>
  <si>
    <t>Riya Malhotra</t>
  </si>
  <si>
    <t>Smriti Sharma</t>
  </si>
  <si>
    <t>Sahil Mishra</t>
  </si>
  <si>
    <t>Individual</t>
  </si>
  <si>
    <t>7814</t>
  </si>
  <si>
    <t>7815</t>
  </si>
  <si>
    <t>7812</t>
  </si>
  <si>
    <t>7816</t>
  </si>
  <si>
    <t>7817</t>
  </si>
  <si>
    <t xml:space="preserve">Lottery Winning </t>
  </si>
  <si>
    <t>Commission on Sale of Lottery Tickets</t>
  </si>
  <si>
    <t>00863</t>
  </si>
  <si>
    <t>00910</t>
  </si>
  <si>
    <t>01098</t>
  </si>
  <si>
    <t>ACAFM1521D</t>
  </si>
  <si>
    <t>AAAPS1568H</t>
  </si>
  <si>
    <t>ABNPM1637U</t>
  </si>
  <si>
    <t>AACPS1945T</t>
  </si>
  <si>
    <t>AADPM2875H</t>
  </si>
  <si>
    <t xml:space="preserve">  Single  or Aggregate 30000</t>
  </si>
  <si>
    <t xml:space="preserve">Mamta and Co. </t>
  </si>
  <si>
    <r>
      <t xml:space="preserve">TDS @ 4%      </t>
    </r>
    <r>
      <rPr>
        <b/>
        <sz val="10"/>
        <color theme="1"/>
        <rFont val="Arial"/>
        <family val="2"/>
      </rPr>
      <t xml:space="preserve">   </t>
    </r>
    <r>
      <rPr>
        <b/>
        <sz val="10"/>
        <color rgb="FFC00000"/>
        <rFont val="Arial"/>
        <family val="2"/>
      </rPr>
      <t xml:space="preserve"> Tag A</t>
    </r>
  </si>
  <si>
    <t>194-I (a)</t>
  </si>
  <si>
    <r>
      <rPr>
        <b/>
        <sz val="8"/>
        <color rgb="FFC00000"/>
        <rFont val="Arial"/>
        <family val="2"/>
      </rPr>
      <t>Case-2605</t>
    </r>
    <r>
      <rPr>
        <sz val="8"/>
        <color theme="1"/>
        <rFont val="Arial"/>
        <family val="2"/>
      </rPr>
      <t xml:space="preserve"> Pg-40</t>
    </r>
    <r>
      <rPr>
        <b/>
        <sz val="8"/>
        <color rgb="FF00B0F0"/>
        <rFont val="Arial"/>
        <family val="2"/>
      </rPr>
      <t xml:space="preserve"> Varun &amp; Jyoti</t>
    </r>
    <r>
      <rPr>
        <sz val="8"/>
        <color theme="1"/>
        <rFont val="Arial"/>
        <family val="2"/>
      </rPr>
      <t xml:space="preserve"> First Edition-Jan 2021</t>
    </r>
  </si>
  <si>
    <r>
      <rPr>
        <b/>
        <sz val="10"/>
        <color rgb="FF00B050"/>
        <rFont val="Arial"/>
        <family val="2"/>
      </rPr>
      <t xml:space="preserve">Fin. Yr. 2020-21 (Quarter-3)   </t>
    </r>
    <r>
      <rPr>
        <b/>
        <sz val="10"/>
        <color rgb="FF002060"/>
        <rFont val="Arial"/>
        <family val="2"/>
      </rPr>
      <t xml:space="preserve"> Assessment Year 2021-22</t>
    </r>
  </si>
  <si>
    <r>
      <rPr>
        <b/>
        <sz val="10"/>
        <color rgb="FFC00000"/>
        <rFont val="Arial"/>
        <family val="2"/>
      </rPr>
      <t xml:space="preserve">RITU AHUJA   </t>
    </r>
    <r>
      <rPr>
        <b/>
        <sz val="10"/>
        <color rgb="FF0033CC"/>
        <rFont val="Arial"/>
        <family val="2"/>
      </rPr>
      <t>(TAN: DELR49569C)</t>
    </r>
  </si>
  <si>
    <t>Deductee-6</t>
  </si>
  <si>
    <t xml:space="preserve">Shweta and Co. </t>
  </si>
  <si>
    <t>Kanishk Mehta</t>
  </si>
  <si>
    <t>Mahi Verma</t>
  </si>
  <si>
    <t>Utkarsh Vashisht</t>
  </si>
  <si>
    <t>Praveen Gautam</t>
  </si>
  <si>
    <t>ACAFS1856H</t>
  </si>
  <si>
    <t>ATAPM1488H</t>
  </si>
  <si>
    <t>AONPA1598H</t>
  </si>
  <si>
    <t>ADCPV4783T</t>
  </si>
  <si>
    <t>AAAPV1563H</t>
  </si>
  <si>
    <t>ASCPG4587S</t>
  </si>
  <si>
    <t>7154</t>
  </si>
  <si>
    <t>7155</t>
  </si>
  <si>
    <t>7153</t>
  </si>
  <si>
    <t>7151</t>
  </si>
  <si>
    <t>7152</t>
  </si>
  <si>
    <t>Commission</t>
  </si>
  <si>
    <t>Interest on Deposits</t>
  </si>
  <si>
    <t>Winning Games</t>
  </si>
  <si>
    <t>Form 13           TDS @ 2%</t>
  </si>
  <si>
    <r>
      <t xml:space="preserve">Submission of Form </t>
    </r>
    <r>
      <rPr>
        <i/>
        <sz val="9"/>
        <color theme="1"/>
        <rFont val="Arial"/>
        <family val="2"/>
      </rPr>
      <t>(Certificate No A4S8765034)</t>
    </r>
  </si>
  <si>
    <t xml:space="preserve">Date of Tax Deposited  (BSR 0310044) </t>
  </si>
  <si>
    <t>00011</t>
  </si>
  <si>
    <t>00012</t>
  </si>
  <si>
    <t>00115</t>
  </si>
  <si>
    <r>
      <t xml:space="preserve">TDS @ 2%      </t>
    </r>
    <r>
      <rPr>
        <b/>
        <sz val="10"/>
        <color theme="1"/>
        <rFont val="Arial"/>
        <family val="2"/>
      </rPr>
      <t xml:space="preserve">   </t>
    </r>
    <r>
      <rPr>
        <b/>
        <sz val="10"/>
        <color rgb="FFC00000"/>
        <rFont val="Arial"/>
        <family val="2"/>
      </rPr>
      <t xml:space="preserve"> Tag A</t>
    </r>
  </si>
  <si>
    <r>
      <rPr>
        <b/>
        <sz val="8"/>
        <color rgb="FFC00000"/>
        <rFont val="Arial"/>
        <family val="2"/>
      </rPr>
      <t>Case-2606</t>
    </r>
    <r>
      <rPr>
        <sz val="8"/>
        <color theme="1"/>
        <rFont val="Arial"/>
        <family val="2"/>
      </rPr>
      <t xml:space="preserve"> Pg-42</t>
    </r>
    <r>
      <rPr>
        <b/>
        <sz val="8"/>
        <color rgb="FF00B0F0"/>
        <rFont val="Arial"/>
        <family val="2"/>
      </rPr>
      <t xml:space="preserve"> Varun &amp; Jyoti</t>
    </r>
    <r>
      <rPr>
        <sz val="8"/>
        <color theme="1"/>
        <rFont val="Arial"/>
        <family val="2"/>
      </rPr>
      <t xml:space="preserve"> First Edition-Jan 2021</t>
    </r>
  </si>
  <si>
    <r>
      <rPr>
        <b/>
        <sz val="10"/>
        <color rgb="FFC00000"/>
        <rFont val="Arial"/>
        <family val="2"/>
      </rPr>
      <t xml:space="preserve">SHREE NATH MEDICAL HOSPITAL   </t>
    </r>
    <r>
      <rPr>
        <b/>
        <sz val="10"/>
        <color rgb="FF0033CC"/>
        <rFont val="Arial"/>
        <family val="2"/>
      </rPr>
      <t xml:space="preserve"> (TAN: DELS28427A)</t>
    </r>
  </si>
  <si>
    <t xml:space="preserve">Yahavi and Co. </t>
  </si>
  <si>
    <t>Daiwik Gupta</t>
  </si>
  <si>
    <t>Mivaan Malhotra</t>
  </si>
  <si>
    <t>Aarna Gupta</t>
  </si>
  <si>
    <t>Mehaan Sehgal</t>
  </si>
  <si>
    <t>Mridul Negi</t>
  </si>
  <si>
    <t>2098</t>
  </si>
  <si>
    <t>2099</t>
  </si>
  <si>
    <t>2091</t>
  </si>
  <si>
    <t>2095</t>
  </si>
  <si>
    <t>2097</t>
  </si>
  <si>
    <t>AXAFY1956K</t>
  </si>
  <si>
    <t>AAAPG5638H</t>
  </si>
  <si>
    <t>ABYPM5923H</t>
  </si>
  <si>
    <t>AOKPG4865J</t>
  </si>
  <si>
    <t>AAKPS4328F</t>
  </si>
  <si>
    <t>AARPN1249B</t>
  </si>
  <si>
    <t xml:space="preserve">Rent (L &amp; B ) </t>
  </si>
  <si>
    <t>Form 13           TDS @ 5%</t>
  </si>
  <si>
    <t xml:space="preserve">Form 15G </t>
  </si>
  <si>
    <t>00411</t>
  </si>
  <si>
    <t>00612</t>
  </si>
  <si>
    <t>00118</t>
  </si>
  <si>
    <t xml:space="preserve">      Single  or Aggregate 30000</t>
  </si>
  <si>
    <r>
      <t xml:space="preserve">TDS @ 5%      </t>
    </r>
    <r>
      <rPr>
        <b/>
        <sz val="10"/>
        <color theme="1"/>
        <rFont val="Arial"/>
        <family val="2"/>
      </rPr>
      <t xml:space="preserve">   </t>
    </r>
    <r>
      <rPr>
        <b/>
        <sz val="10"/>
        <color rgb="FFC00000"/>
        <rFont val="Arial"/>
        <family val="2"/>
      </rPr>
      <t xml:space="preserve"> Tag A</t>
    </r>
  </si>
  <si>
    <r>
      <t xml:space="preserve">Form 15G             </t>
    </r>
    <r>
      <rPr>
        <b/>
        <sz val="10"/>
        <color rgb="FFC00000"/>
        <rFont val="Arial"/>
        <family val="2"/>
      </rPr>
      <t xml:space="preserve">  Tag B </t>
    </r>
  </si>
  <si>
    <r>
      <rPr>
        <sz val="10"/>
        <color rgb="FFC00000"/>
        <rFont val="Arial"/>
        <family val="2"/>
      </rPr>
      <t>Insuarance</t>
    </r>
    <r>
      <rPr>
        <sz val="10"/>
        <color theme="1"/>
        <rFont val="Arial"/>
        <family val="2"/>
      </rPr>
      <t xml:space="preserve"> Commission</t>
    </r>
  </si>
  <si>
    <t xml:space="preserve"> Tag Y</t>
  </si>
  <si>
    <t xml:space="preserve">Prateek Aseeja </t>
  </si>
  <si>
    <t xml:space="preserve">Date of Tax Deposited  (BSR 0420586) </t>
  </si>
  <si>
    <t>2096</t>
  </si>
  <si>
    <r>
      <t xml:space="preserve">Submission of Form </t>
    </r>
    <r>
      <rPr>
        <i/>
        <sz val="9"/>
        <color theme="1"/>
        <rFont val="Arial"/>
        <family val="2"/>
      </rPr>
      <t>(</t>
    </r>
    <r>
      <rPr>
        <i/>
        <sz val="9"/>
        <color rgb="FFC00000"/>
        <rFont val="Arial"/>
        <family val="2"/>
      </rPr>
      <t>Certificate No 0123456789</t>
    </r>
    <r>
      <rPr>
        <i/>
        <sz val="9"/>
        <color theme="1"/>
        <rFont val="Arial"/>
        <family val="2"/>
      </rPr>
      <t>)</t>
    </r>
  </si>
  <si>
    <t>Case-2606</t>
  </si>
  <si>
    <r>
      <t>0^2^CD^1^--Select--^</t>
    </r>
    <r>
      <rPr>
        <sz val="12"/>
        <color rgb="FFFF0000"/>
        <rFont val="Arial"/>
        <family val="2"/>
      </rPr>
      <t>3800.00</t>
    </r>
    <r>
      <rPr>
        <sz val="12"/>
        <color theme="1"/>
        <rFont val="Arial"/>
        <family val="2"/>
      </rPr>
      <t>^0.00^0.00^0.00^0.00^0.00^^3800.00^^^0420586^^04/11/2020^^00411^No^0.00^0.00^200^^LineHash</t>
    </r>
  </si>
  <si>
    <r>
      <t>0^3^CD^1^--Select--^</t>
    </r>
    <r>
      <rPr>
        <sz val="12"/>
        <color rgb="FFFF0000"/>
        <rFont val="Arial"/>
        <family val="2"/>
      </rPr>
      <t>675.00</t>
    </r>
    <r>
      <rPr>
        <sz val="12"/>
        <color theme="1"/>
        <rFont val="Arial"/>
        <family val="2"/>
      </rPr>
      <t>^0.00^0.00^0.00^0.00^0.00^^675.00^^^0420586^^06/12/2020^^00612^No^0.00^0.00^200^^LineHash</t>
    </r>
  </si>
  <si>
    <r>
      <t>0^4^CD^1^--Select--^</t>
    </r>
    <r>
      <rPr>
        <sz val="12"/>
        <color rgb="FFFF0000"/>
        <rFont val="Arial"/>
        <family val="2"/>
      </rPr>
      <t>38438.00</t>
    </r>
    <r>
      <rPr>
        <sz val="12"/>
        <color theme="1"/>
        <rFont val="Arial"/>
        <family val="2"/>
      </rPr>
      <t>^0.00^0.00^0.00^0.00^0.00^^38438.00^^^0420586^^07/01/2021^^00118^No^0.00^0.00^200^^LineHash</t>
    </r>
  </si>
  <si>
    <r>
      <t>0^5^DD^1^1^--Select--^0420586^04/11/2020^00411^4JB^3800.00^0.00^0.00^3800.00^1^2098^^AXAFY1956K^</t>
    </r>
    <r>
      <rPr>
        <sz val="12"/>
        <color rgb="FF0033CC"/>
        <rFont val="Arial"/>
        <family val="2"/>
      </rPr>
      <t xml:space="preserve">Yahavi and Co. </t>
    </r>
    <r>
      <rPr>
        <sz val="12"/>
        <color theme="1"/>
        <rFont val="Arial"/>
        <family val="2"/>
      </rPr>
      <t>^21/10/2020^40000.00^2000.00^0.00^0.00^2000.00^^2000.00^^21/10/2020^A^02^5.0000^--Select--^0123456789^^^^^^^LineHash</t>
    </r>
  </si>
  <si>
    <r>
      <t>0^6^DD^1^1^--Select--^0420586^04/11/2020^00411^94H^3800.00^0.00^0.00^3800.00^2^2099^^AAAPG5638H^</t>
    </r>
    <r>
      <rPr>
        <sz val="12"/>
        <color rgb="FF0033CC"/>
        <rFont val="Arial"/>
        <family val="2"/>
      </rPr>
      <t xml:space="preserve">Daiwik </t>
    </r>
    <r>
      <rPr>
        <sz val="12"/>
        <color theme="1"/>
        <rFont val="Arial"/>
        <family val="2"/>
      </rPr>
      <t>Gupta^05/10/2020^48000.00^1800.00^0.00^0.00^1800.00^^1800.00^^05/10/2020^--Select--^02^3.7500^--Select--^^^^^^^^LineHash</t>
    </r>
  </si>
  <si>
    <r>
      <t>0^7^DD^1^2^--Select--^0420586^06/12/2020^00612^94C^675.00^0.00^0.00^675.00^1^2091^^ABYPM5923H^</t>
    </r>
    <r>
      <rPr>
        <sz val="12"/>
        <color rgb="FF0033CC"/>
        <rFont val="Arial"/>
        <family val="2"/>
      </rPr>
      <t xml:space="preserve">Mivaan </t>
    </r>
    <r>
      <rPr>
        <sz val="12"/>
        <color theme="1"/>
        <rFont val="Arial"/>
        <family val="2"/>
      </rPr>
      <t>Malhotra^18/11/2020^90000.00^675.00^0.00^0.00^675.00^^675.00^^18/11/2020^--Select--^02^0.7500^--Select--^^^^^^^^LineHash</t>
    </r>
  </si>
  <si>
    <r>
      <t>0^8^DD^1^3^--Select--^0420586^07/01/2021^00118^94A^38438.00^0.00^0.00^38438.00^1^2095^^AOKPG4865J^</t>
    </r>
    <r>
      <rPr>
        <sz val="12"/>
        <color rgb="FF0033CC"/>
        <rFont val="Arial"/>
        <family val="2"/>
      </rPr>
      <t xml:space="preserve">Aarna </t>
    </r>
    <r>
      <rPr>
        <sz val="12"/>
        <color theme="1"/>
        <rFont val="Arial"/>
        <family val="2"/>
      </rPr>
      <t>Gupta^18/12/2020^20000.00^0.00^0.00^0.00^0.00^^0.00^^18/12/2020^B - In case of 15G/15H^02^0.0000^--Select--^^^^^^^^LineHash</t>
    </r>
  </si>
  <si>
    <r>
      <t>0^9^DD^1^3^--Select--^0420586^07/01/2021^00118^94C^38438.00^0.00^0.00^38438.00^2^2097^^AAKPS4328F^</t>
    </r>
    <r>
      <rPr>
        <sz val="12"/>
        <color rgb="FF0033CC"/>
        <rFont val="Arial"/>
        <family val="2"/>
      </rPr>
      <t xml:space="preserve">Mehaan </t>
    </r>
    <r>
      <rPr>
        <sz val="12"/>
        <color theme="1"/>
        <rFont val="Arial"/>
        <family val="2"/>
      </rPr>
      <t>Sehgal^24/12/2020^125000.00^938.00^0.00^0.00^938.00^^938.00^^24/12/2020^--Select--^02^0.7500^--Select--^^^^^^^^LineHash</t>
    </r>
  </si>
  <si>
    <r>
      <t>0^10^DD^1^3^--Select--^0420586^07/01/2021^00118^4IB^38438.00^0.00^0.00^38438.00^3^2096^^AARPN1249B^</t>
    </r>
    <r>
      <rPr>
        <sz val="12"/>
        <color rgb="FF0033CC"/>
        <rFont val="Arial"/>
        <family val="2"/>
      </rPr>
      <t xml:space="preserve">Mridul </t>
    </r>
    <r>
      <rPr>
        <sz val="12"/>
        <color theme="1"/>
        <rFont val="Arial"/>
        <family val="2"/>
      </rPr>
      <t>Negi^25/12/2020^500000.00^37500.00^0.00^0.00^37500.00^^37500.00^^25/12/2020^--Select--^02^7.5000^--Select--^^^^^^^^LineHash</t>
    </r>
  </si>
  <si>
    <r>
      <t>0^1^BH^1^26Q^Q3^A^^^DELS28427A^^ACALS5328H^No^0^2020-2021^2021-2022^3^^</t>
    </r>
    <r>
      <rPr>
        <sz val="12"/>
        <color theme="9" tint="-0.249977111117893"/>
        <rFont val="Arial"/>
        <family val="2"/>
      </rPr>
      <t>SHREE NATH MEDICAL HOSPITAL</t>
    </r>
    <r>
      <rPr>
        <sz val="12"/>
        <color theme="1"/>
        <rFont val="Arial"/>
        <family val="2"/>
      </rPr>
      <t>^^^^^25^PAHARGANJ^BASANT LANE^110055^11^22119847^91^9952864516^^26^^^^AAAPS1789K^ARAM BAGH^NEW DELHI^09^NATHSHREE@GMAIL.COM^^2^SUDARSHAN SAHA^CHIEF MED. OFFICER^C-165/1^^^91^9811116835^^^2^^VIVEK VIHAR^DELHI^09^110095^SUDSAHA@GMAIL.COM^RATHORE_INCOMETAX@YAHOO.CO.IN^9811652987^2^07ACALS5328H1ZA^LineHash</t>
    </r>
  </si>
</sst>
</file>

<file path=xl/styles.xml><?xml version="1.0" encoding="utf-8"?>
<styleSheet xmlns="http://schemas.openxmlformats.org/spreadsheetml/2006/main" xmlns:mc="http://schemas.openxmlformats.org/markup-compatibility/2006" xmlns:x14ac="http://schemas.microsoft.com/office/spreadsheetml/2009/9/ac" mc:Ignorable="x14ac">
  <fonts count="118">
    <font>
      <sz val="11"/>
      <color theme="1"/>
      <name val="Calibri"/>
      <family val="2"/>
      <scheme val="minor"/>
    </font>
    <font>
      <sz val="11"/>
      <color theme="1"/>
      <name val="Arial"/>
      <family val="2"/>
    </font>
    <font>
      <sz val="9"/>
      <color theme="1"/>
      <name val="Arial"/>
      <family val="2"/>
    </font>
    <font>
      <sz val="10"/>
      <color theme="1"/>
      <name val="Arial"/>
      <family val="2"/>
    </font>
    <font>
      <sz val="10"/>
      <name val="Arial"/>
      <family val="2"/>
    </font>
    <font>
      <sz val="10"/>
      <color rgb="FFC00000"/>
      <name val="Arial"/>
      <family val="2"/>
    </font>
    <font>
      <i/>
      <sz val="10"/>
      <color rgb="FFC00000"/>
      <name val="Arial"/>
      <family val="2"/>
    </font>
    <font>
      <b/>
      <sz val="10"/>
      <color theme="1"/>
      <name val="Arial"/>
      <family val="2"/>
    </font>
    <font>
      <b/>
      <sz val="11"/>
      <color theme="1"/>
      <name val="Arial"/>
      <family val="2"/>
    </font>
    <font>
      <sz val="12"/>
      <color rgb="FF7030A0"/>
      <name val="Arial"/>
      <family val="2"/>
    </font>
    <font>
      <sz val="11"/>
      <color rgb="FFC00000"/>
      <name val="Arial"/>
      <family val="2"/>
    </font>
    <font>
      <sz val="11"/>
      <name val="Arial"/>
      <family val="2"/>
    </font>
    <font>
      <b/>
      <sz val="11"/>
      <name val="Arial"/>
      <family val="2"/>
    </font>
    <font>
      <sz val="8"/>
      <color rgb="FFC00000"/>
      <name val="Arial"/>
      <family val="2"/>
    </font>
    <font>
      <b/>
      <sz val="10"/>
      <color rgb="FFC00000"/>
      <name val="Arial"/>
      <family val="2"/>
    </font>
    <font>
      <sz val="10"/>
      <color indexed="8"/>
      <name val="MS Sans Serif"/>
      <family val="2"/>
    </font>
    <font>
      <b/>
      <sz val="10"/>
      <name val="Arial"/>
      <family val="2"/>
    </font>
    <font>
      <b/>
      <sz val="11"/>
      <color rgb="FFC00000"/>
      <name val="Arial"/>
      <family val="2"/>
    </font>
    <font>
      <sz val="10"/>
      <color rgb="FF0070C0"/>
      <name val="Arial"/>
      <family val="2"/>
    </font>
    <font>
      <sz val="8"/>
      <color rgb="FFFF0000"/>
      <name val="Arial"/>
      <family val="2"/>
    </font>
    <font>
      <sz val="8"/>
      <name val="Arial"/>
      <family val="2"/>
    </font>
    <font>
      <sz val="8"/>
      <color rgb="FF0070C0"/>
      <name val="Arial"/>
      <family val="2"/>
    </font>
    <font>
      <sz val="10"/>
      <color theme="0"/>
      <name val="Arial"/>
      <family val="2"/>
    </font>
    <font>
      <b/>
      <sz val="11"/>
      <color theme="1"/>
      <name val="Calibri"/>
      <family val="2"/>
      <scheme val="minor"/>
    </font>
    <font>
      <b/>
      <sz val="12"/>
      <color theme="1"/>
      <name val="Calibri"/>
      <family val="2"/>
      <scheme val="minor"/>
    </font>
    <font>
      <b/>
      <i/>
      <sz val="11"/>
      <color theme="1"/>
      <name val="Calibri"/>
      <family val="2"/>
      <scheme val="minor"/>
    </font>
    <font>
      <sz val="12"/>
      <color theme="1"/>
      <name val="Calibri"/>
      <family val="2"/>
      <scheme val="minor"/>
    </font>
    <font>
      <i/>
      <sz val="11"/>
      <color theme="1"/>
      <name val="FangSong"/>
      <family val="3"/>
    </font>
    <font>
      <b/>
      <sz val="10"/>
      <color theme="1"/>
      <name val="Calibri"/>
      <family val="2"/>
      <scheme val="minor"/>
    </font>
    <font>
      <sz val="11"/>
      <color theme="9" tint="0.59999389629810485"/>
      <name val="Calibri"/>
      <family val="2"/>
      <scheme val="minor"/>
    </font>
    <font>
      <i/>
      <sz val="10"/>
      <color theme="1"/>
      <name val="Arial"/>
      <family val="2"/>
    </font>
    <font>
      <sz val="8"/>
      <color theme="1"/>
      <name val="Arial"/>
      <family val="2"/>
    </font>
    <font>
      <sz val="12"/>
      <color theme="1"/>
      <name val="Arial"/>
      <family val="2"/>
    </font>
    <font>
      <sz val="12"/>
      <color rgb="FF000000"/>
      <name val="Arial"/>
      <family val="2"/>
    </font>
    <font>
      <sz val="9"/>
      <color theme="0"/>
      <name val="Arial"/>
      <family val="2"/>
    </font>
    <font>
      <sz val="9"/>
      <color rgb="FFC00000"/>
      <name val="Arial"/>
      <family val="2"/>
    </font>
    <font>
      <sz val="10"/>
      <name val="Arial"/>
      <family val="2"/>
    </font>
    <font>
      <b/>
      <sz val="9"/>
      <color theme="0"/>
      <name val="Arial"/>
      <family val="2"/>
    </font>
    <font>
      <b/>
      <sz val="9"/>
      <color rgb="FFC00000"/>
      <name val="Arial"/>
      <family val="2"/>
    </font>
    <font>
      <sz val="12"/>
      <name val="Arial"/>
      <family val="2"/>
    </font>
    <font>
      <b/>
      <sz val="10"/>
      <color rgb="FF7030A0"/>
      <name val="Arial"/>
      <family val="2"/>
    </font>
    <font>
      <b/>
      <sz val="12"/>
      <name val="Arial"/>
      <family val="2"/>
    </font>
    <font>
      <sz val="14"/>
      <color rgb="FFC00000"/>
      <name val="Arial"/>
      <family val="2"/>
    </font>
    <font>
      <i/>
      <sz val="9"/>
      <color rgb="FF7030A0"/>
      <name val="Arial"/>
      <family val="2"/>
    </font>
    <font>
      <sz val="9"/>
      <color rgb="FF0033CC"/>
      <name val="Arial"/>
      <family val="2"/>
    </font>
    <font>
      <i/>
      <sz val="11"/>
      <color rgb="FFC00000"/>
      <name val="Arial"/>
      <family val="2"/>
    </font>
    <font>
      <sz val="14"/>
      <color theme="1"/>
      <name val="Arial"/>
      <family val="2"/>
    </font>
    <font>
      <sz val="14"/>
      <color rgb="FF0000FF"/>
      <name val="Arial"/>
      <family val="2"/>
    </font>
    <font>
      <b/>
      <sz val="12"/>
      <color rgb="FFC00000"/>
      <name val="Arial"/>
      <family val="2"/>
    </font>
    <font>
      <b/>
      <sz val="12"/>
      <color rgb="FF080CB8"/>
      <name val="Arial"/>
      <family val="2"/>
    </font>
    <font>
      <sz val="12"/>
      <color rgb="FF333333"/>
      <name val="Inherit"/>
    </font>
    <font>
      <b/>
      <sz val="12"/>
      <color theme="1"/>
      <name val="Arial"/>
      <family val="2"/>
    </font>
    <font>
      <i/>
      <sz val="9"/>
      <color theme="9" tint="-0.249977111117893"/>
      <name val="Arial"/>
      <family val="2"/>
    </font>
    <font>
      <b/>
      <sz val="12"/>
      <color rgb="FF7030A0"/>
      <name val="Arial"/>
      <family val="2"/>
    </font>
    <font>
      <i/>
      <sz val="9"/>
      <color rgb="FFC00000"/>
      <name val="Arial"/>
      <family val="2"/>
    </font>
    <font>
      <b/>
      <i/>
      <sz val="12"/>
      <color rgb="FFC00000"/>
      <name val="Arial"/>
      <family val="2"/>
    </font>
    <font>
      <i/>
      <sz val="11"/>
      <name val="Arial"/>
      <family val="2"/>
    </font>
    <font>
      <b/>
      <i/>
      <sz val="11"/>
      <name val="Arial"/>
      <family val="2"/>
    </font>
    <font>
      <b/>
      <i/>
      <sz val="11"/>
      <color rgb="FF080CB8"/>
      <name val="Arial"/>
      <family val="2"/>
    </font>
    <font>
      <b/>
      <i/>
      <sz val="11"/>
      <color rgb="FFC00000"/>
      <name val="Arial"/>
      <family val="2"/>
    </font>
    <font>
      <sz val="9"/>
      <color rgb="FF080CB8"/>
      <name val="Arial"/>
      <family val="2"/>
    </font>
    <font>
      <b/>
      <sz val="12"/>
      <color rgb="FF0033CC"/>
      <name val="Arial"/>
      <family val="2"/>
    </font>
    <font>
      <i/>
      <sz val="10"/>
      <color rgb="FF7030A0"/>
      <name val="Arial"/>
      <family val="2"/>
    </font>
    <font>
      <sz val="14"/>
      <color rgb="FF0033CC"/>
      <name val="Arial"/>
      <family val="2"/>
    </font>
    <font>
      <sz val="14"/>
      <color rgb="FF7030A0"/>
      <name val="Arial"/>
      <family val="2"/>
    </font>
    <font>
      <sz val="13"/>
      <color theme="1"/>
      <name val="Arial"/>
      <family val="2"/>
    </font>
    <font>
      <sz val="14"/>
      <color theme="8" tint="-0.249977111117893"/>
      <name val="Arial"/>
      <family val="2"/>
    </font>
    <font>
      <b/>
      <sz val="14"/>
      <color rgb="FFC00000"/>
      <name val="Arial"/>
      <family val="2"/>
    </font>
    <font>
      <b/>
      <sz val="14"/>
      <color rgb="FF100373"/>
      <name val="Arial"/>
      <family val="2"/>
    </font>
    <font>
      <b/>
      <sz val="14"/>
      <color rgb="FF2007B9"/>
      <name val="Arial"/>
      <family val="2"/>
    </font>
    <font>
      <b/>
      <sz val="14"/>
      <color rgb="FF7030A0"/>
      <name val="Arial"/>
      <family val="2"/>
    </font>
    <font>
      <b/>
      <sz val="10"/>
      <color rgb="FF0033CC"/>
      <name val="Arial"/>
      <family val="2"/>
    </font>
    <font>
      <b/>
      <sz val="11"/>
      <color rgb="FF0033CC"/>
      <name val="Arial"/>
      <family val="2"/>
    </font>
    <font>
      <b/>
      <i/>
      <sz val="9"/>
      <color rgb="FF7030A0"/>
      <name val="Arial"/>
      <family val="2"/>
    </font>
    <font>
      <b/>
      <i/>
      <sz val="9"/>
      <color rgb="FF00B050"/>
      <name val="Arial"/>
      <family val="2"/>
    </font>
    <font>
      <b/>
      <sz val="9"/>
      <name val="Arial"/>
      <family val="2"/>
    </font>
    <font>
      <b/>
      <sz val="10"/>
      <color theme="0"/>
      <name val="Arial"/>
      <family val="2"/>
    </font>
    <font>
      <sz val="11"/>
      <color rgb="FF333333"/>
      <name val="Inherit"/>
    </font>
    <font>
      <b/>
      <sz val="11"/>
      <color rgb="FF333333"/>
      <name val="Inherit"/>
    </font>
    <font>
      <i/>
      <sz val="11"/>
      <color rgb="FF212529"/>
      <name val="Arial"/>
      <family val="2"/>
    </font>
    <font>
      <b/>
      <sz val="12"/>
      <color rgb="FFC00000"/>
      <name val="Inherit"/>
    </font>
    <font>
      <sz val="14"/>
      <color theme="7" tint="0.39997558519241921"/>
      <name val="Arial"/>
      <family val="2"/>
    </font>
    <font>
      <b/>
      <sz val="12"/>
      <color theme="7" tint="0.39997558519241921"/>
      <name val="Arial"/>
      <family val="2"/>
    </font>
    <font>
      <i/>
      <sz val="10"/>
      <color theme="1"/>
      <name val="Arial Narrow"/>
      <family val="2"/>
    </font>
    <font>
      <sz val="10"/>
      <color rgb="FF0033CC"/>
      <name val="Arial"/>
      <family val="2"/>
    </font>
    <font>
      <sz val="9"/>
      <color theme="1"/>
      <name val="Arial Narrow"/>
      <family val="2"/>
    </font>
    <font>
      <sz val="9"/>
      <color rgb="FF0033CC"/>
      <name val="Arial Narrow"/>
      <family val="2"/>
    </font>
    <font>
      <sz val="9"/>
      <color rgb="FF7030A0"/>
      <name val="Arial Narrow"/>
      <family val="2"/>
    </font>
    <font>
      <sz val="8"/>
      <color rgb="FF7030A0"/>
      <name val="Arial Narrow"/>
      <family val="2"/>
    </font>
    <font>
      <sz val="9"/>
      <color theme="6" tint="-0.499984740745262"/>
      <name val="Arial Narrow"/>
      <family val="2"/>
    </font>
    <font>
      <sz val="8"/>
      <color theme="6" tint="-0.499984740745262"/>
      <name val="Arial Narrow"/>
      <family val="2"/>
    </font>
    <font>
      <sz val="9"/>
      <color theme="9" tint="-0.249977111117893"/>
      <name val="Arial Narrow"/>
      <family val="2"/>
    </font>
    <font>
      <sz val="9"/>
      <color theme="5" tint="-0.249977111117893"/>
      <name val="Arial Narrow"/>
      <family val="2"/>
    </font>
    <font>
      <sz val="9"/>
      <color theme="3" tint="-0.249977111117893"/>
      <name val="Arial Narrow"/>
      <family val="2"/>
    </font>
    <font>
      <sz val="8"/>
      <color theme="3" tint="-0.249977111117893"/>
      <name val="Arial Narrow"/>
      <family val="2"/>
    </font>
    <font>
      <sz val="9"/>
      <color rgb="FFFF0000"/>
      <name val="Arial Narrow"/>
      <family val="2"/>
    </font>
    <font>
      <i/>
      <sz val="8"/>
      <color theme="1"/>
      <name val="Arial Narrow"/>
      <family val="2"/>
    </font>
    <font>
      <i/>
      <sz val="8"/>
      <color rgb="FFC00000"/>
      <name val="Arial Narrow"/>
      <family val="2"/>
    </font>
    <font>
      <i/>
      <sz val="8"/>
      <color rgb="FF0033CC"/>
      <name val="Arial Narrow"/>
      <family val="2"/>
    </font>
    <font>
      <i/>
      <sz val="8"/>
      <color rgb="FF7030A0"/>
      <name val="Arial Narrow"/>
      <family val="2"/>
    </font>
    <font>
      <sz val="10"/>
      <color rgb="FF00B050"/>
      <name val="Arial"/>
      <family val="2"/>
    </font>
    <font>
      <sz val="8"/>
      <color rgb="FF00B050"/>
      <name val="Arial"/>
      <family val="2"/>
    </font>
    <font>
      <sz val="8"/>
      <color rgb="FF7030A0"/>
      <name val="Arial"/>
      <family val="2"/>
    </font>
    <font>
      <b/>
      <sz val="8"/>
      <color rgb="FFC00000"/>
      <name val="Inherit"/>
    </font>
    <font>
      <b/>
      <sz val="9"/>
      <color rgb="FF0033CC"/>
      <name val="Arial"/>
      <family val="2"/>
    </font>
    <font>
      <b/>
      <sz val="10"/>
      <color rgb="FF00B050"/>
      <name val="Arial"/>
      <family val="2"/>
    </font>
    <font>
      <b/>
      <sz val="10"/>
      <color rgb="FF002060"/>
      <name val="Arial"/>
      <family val="2"/>
    </font>
    <font>
      <b/>
      <sz val="8"/>
      <color rgb="FFC00000"/>
      <name val="Arial"/>
      <family val="2"/>
    </font>
    <font>
      <b/>
      <sz val="8"/>
      <color rgb="FF00B0F0"/>
      <name val="Arial"/>
      <family val="2"/>
    </font>
    <font>
      <sz val="8"/>
      <color theme="1"/>
      <name val="Arial Narrow"/>
      <family val="2"/>
    </font>
    <font>
      <b/>
      <sz val="8"/>
      <color rgb="FF0033CC"/>
      <name val="Arial"/>
      <family val="2"/>
    </font>
    <font>
      <sz val="12"/>
      <color theme="9" tint="-0.249977111117893"/>
      <name val="Arial"/>
      <family val="2"/>
    </font>
    <font>
      <sz val="12"/>
      <color rgb="FF0033CC"/>
      <name val="Arial"/>
      <family val="2"/>
    </font>
    <font>
      <sz val="11"/>
      <color rgb="FF0033CC"/>
      <name val="Arial"/>
      <family val="2"/>
    </font>
    <font>
      <sz val="10"/>
      <color theme="7" tint="-0.249977111117893"/>
      <name val="Arial"/>
      <family val="2"/>
    </font>
    <font>
      <i/>
      <sz val="9"/>
      <color theme="1"/>
      <name val="Arial"/>
      <family val="2"/>
    </font>
    <font>
      <sz val="9"/>
      <color rgb="FFC00000"/>
      <name val="Arial Narrow"/>
      <family val="2"/>
    </font>
    <font>
      <sz val="12"/>
      <color rgb="FFFF0000"/>
      <name val="Arial"/>
      <family val="2"/>
    </font>
  </fonts>
  <fills count="1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CFCFC"/>
        <bgColor indexed="64"/>
      </patternFill>
    </fill>
  </fills>
  <borders count="60">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DDDDDD"/>
      </left>
      <right style="medium">
        <color rgb="FFDDDDDD"/>
      </right>
      <top style="medium">
        <color rgb="FFDDDDDD"/>
      </top>
      <bottom style="medium">
        <color rgb="FFDDDDDD"/>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DDDDDD"/>
      </left>
      <right/>
      <top style="medium">
        <color rgb="FFDDDDDD"/>
      </top>
      <bottom style="medium">
        <color rgb="FFDDDDDD"/>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0" fontId="4" fillId="0" borderId="0"/>
    <xf numFmtId="0" fontId="15" fillId="0" borderId="0"/>
    <xf numFmtId="0" fontId="36" fillId="0" borderId="0"/>
    <xf numFmtId="0" fontId="4" fillId="0" borderId="0"/>
  </cellStyleXfs>
  <cellXfs count="616">
    <xf numFmtId="0" fontId="0" fillId="0" borderId="0" xfId="0"/>
    <xf numFmtId="0" fontId="1"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xf numFmtId="0" fontId="7" fillId="0" borderId="0" xfId="0" applyFont="1" applyAlignment="1"/>
    <xf numFmtId="0" fontId="8" fillId="0" borderId="0" xfId="0" applyFont="1" applyAlignment="1"/>
    <xf numFmtId="1" fontId="3" fillId="0" borderId="0" xfId="0" applyNumberFormat="1" applyFont="1" applyAlignment="1">
      <alignment horizontal="center"/>
    </xf>
    <xf numFmtId="49" fontId="3" fillId="0" borderId="0" xfId="0" applyNumberFormat="1" applyFont="1" applyAlignment="1">
      <alignment horizontal="center"/>
    </xf>
    <xf numFmtId="0" fontId="10" fillId="0" borderId="0" xfId="1" applyFont="1" applyBorder="1" applyAlignment="1">
      <alignment horizontal="left" indent="2"/>
    </xf>
    <xf numFmtId="0" fontId="9" fillId="0" borderId="0" xfId="1" applyFont="1" applyBorder="1" applyAlignment="1">
      <alignment horizontal="center"/>
    </xf>
    <xf numFmtId="0" fontId="1" fillId="0" borderId="0" xfId="0" applyFont="1" applyAlignment="1"/>
    <xf numFmtId="0" fontId="11" fillId="0" borderId="0" xfId="1" applyFont="1" applyBorder="1" applyAlignment="1">
      <alignment horizontal="left" indent="1"/>
    </xf>
    <xf numFmtId="3" fontId="1" fillId="0" borderId="0" xfId="0" applyNumberFormat="1" applyFont="1" applyAlignment="1"/>
    <xf numFmtId="3" fontId="1" fillId="0" borderId="2" xfId="0" applyNumberFormat="1" applyFont="1" applyBorder="1" applyAlignment="1"/>
    <xf numFmtId="3" fontId="11" fillId="0" borderId="0" xfId="1" applyNumberFormat="1" applyFont="1" applyBorder="1" applyAlignment="1">
      <alignment horizontal="right"/>
    </xf>
    <xf numFmtId="0" fontId="10" fillId="0" borderId="0" xfId="1" applyFont="1" applyBorder="1" applyAlignment="1">
      <alignment horizontal="left" indent="1"/>
    </xf>
    <xf numFmtId="3" fontId="11" fillId="0" borderId="1" xfId="1" applyNumberFormat="1" applyFont="1" applyBorder="1" applyAlignment="1">
      <alignment horizontal="right"/>
    </xf>
    <xf numFmtId="0" fontId="11" fillId="0" borderId="2" xfId="1" applyFont="1" applyBorder="1" applyAlignment="1">
      <alignment horizontal="left" indent="1"/>
    </xf>
    <xf numFmtId="0" fontId="8" fillId="0" borderId="3" xfId="0" applyFont="1" applyBorder="1" applyAlignment="1"/>
    <xf numFmtId="3" fontId="8" fillId="0" borderId="3" xfId="0" applyNumberFormat="1" applyFont="1" applyBorder="1" applyAlignment="1"/>
    <xf numFmtId="0" fontId="1" fillId="3" borderId="2" xfId="0" applyFont="1" applyFill="1" applyBorder="1" applyAlignment="1">
      <alignment vertical="center"/>
    </xf>
    <xf numFmtId="0" fontId="8" fillId="3" borderId="2" xfId="0" applyFont="1" applyFill="1" applyBorder="1" applyAlignment="1">
      <alignment horizontal="right" vertical="center"/>
    </xf>
    <xf numFmtId="0" fontId="8" fillId="3" borderId="2" xfId="0" applyFont="1" applyFill="1" applyBorder="1" applyAlignment="1">
      <alignment vertical="center"/>
    </xf>
    <xf numFmtId="0" fontId="13" fillId="0" borderId="0" xfId="1" applyFont="1" applyBorder="1" applyAlignment="1">
      <alignment horizontal="left" indent="1"/>
    </xf>
    <xf numFmtId="0" fontId="11" fillId="0" borderId="0" xfId="0" applyFont="1" applyFill="1" applyAlignment="1">
      <alignment horizontal="left" indent="1"/>
    </xf>
    <xf numFmtId="0" fontId="11" fillId="0" borderId="0" xfId="0" applyFont="1" applyFill="1" applyBorder="1" applyAlignment="1">
      <alignment horizontal="left" indent="1"/>
    </xf>
    <xf numFmtId="0" fontId="10" fillId="0" borderId="0" xfId="0" applyFont="1" applyFill="1" applyAlignment="1">
      <alignment horizontal="left" indent="1"/>
    </xf>
    <xf numFmtId="9" fontId="3" fillId="0" borderId="0" xfId="0" applyNumberFormat="1" applyFont="1" applyAlignment="1">
      <alignment horizontal="center"/>
    </xf>
    <xf numFmtId="0" fontId="5" fillId="4" borderId="0" xfId="0" applyFont="1" applyFill="1" applyAlignment="1">
      <alignment horizontal="center"/>
    </xf>
    <xf numFmtId="0" fontId="8" fillId="2" borderId="0" xfId="0" applyFont="1" applyFill="1" applyAlignment="1"/>
    <xf numFmtId="14" fontId="2" fillId="3" borderId="2" xfId="0" applyNumberFormat="1" applyFont="1" applyFill="1" applyBorder="1" applyAlignment="1">
      <alignment wrapText="1"/>
    </xf>
    <xf numFmtId="0" fontId="1" fillId="0" borderId="0" xfId="0" applyFont="1" applyAlignment="1">
      <alignment horizontal="left" indent="1"/>
    </xf>
    <xf numFmtId="14" fontId="2" fillId="3" borderId="2" xfId="0" applyNumberFormat="1" applyFont="1" applyFill="1" applyBorder="1" applyAlignment="1">
      <alignment horizontal="left" wrapText="1" indent="1"/>
    </xf>
    <xf numFmtId="17" fontId="8" fillId="2" borderId="0" xfId="0" applyNumberFormat="1" applyFont="1" applyFill="1" applyAlignment="1">
      <alignment horizontal="center"/>
    </xf>
    <xf numFmtId="0" fontId="12" fillId="0" borderId="0" xfId="0" applyFont="1" applyFill="1" applyAlignment="1">
      <alignment horizontal="left" indent="1"/>
    </xf>
    <xf numFmtId="3" fontId="7" fillId="0" borderId="0" xfId="0" applyNumberFormat="1" applyFont="1" applyAlignment="1">
      <alignment horizontal="center"/>
    </xf>
    <xf numFmtId="0" fontId="12" fillId="2" borderId="0" xfId="0" applyFont="1" applyFill="1" applyAlignment="1">
      <alignment horizontal="left" indent="1"/>
    </xf>
    <xf numFmtId="0" fontId="14" fillId="0" borderId="0" xfId="0" applyFont="1" applyAlignment="1">
      <alignment horizontal="center"/>
    </xf>
    <xf numFmtId="0" fontId="2" fillId="0" borderId="0" xfId="0" applyFont="1" applyAlignment="1">
      <alignment horizontal="right"/>
    </xf>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4" xfId="0" applyFont="1" applyBorder="1" applyAlignment="1">
      <alignment horizontal="center"/>
    </xf>
    <xf numFmtId="14" fontId="3" fillId="0" borderId="4" xfId="0" applyNumberFormat="1" applyFont="1" applyBorder="1" applyAlignment="1">
      <alignment horizont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xf numFmtId="0" fontId="3" fillId="0" borderId="12" xfId="0" applyFont="1" applyBorder="1" applyAlignment="1"/>
    <xf numFmtId="0" fontId="3" fillId="0" borderId="11" xfId="0" applyFont="1" applyBorder="1" applyAlignment="1">
      <alignment wrapText="1"/>
    </xf>
    <xf numFmtId="0" fontId="3" fillId="0" borderId="12" xfId="0" applyFont="1" applyBorder="1" applyAlignment="1">
      <alignment wrapText="1"/>
    </xf>
    <xf numFmtId="49" fontId="3" fillId="0" borderId="4" xfId="0" applyNumberFormat="1" applyFont="1" applyBorder="1" applyAlignment="1">
      <alignment horizontal="center"/>
    </xf>
    <xf numFmtId="0" fontId="3" fillId="0" borderId="7" xfId="0" applyFont="1" applyBorder="1" applyAlignment="1">
      <alignment horizontal="left" indent="1"/>
    </xf>
    <xf numFmtId="0" fontId="3" fillId="0" borderId="9" xfId="0" applyFont="1" applyBorder="1" applyAlignment="1"/>
    <xf numFmtId="0" fontId="3" fillId="0" borderId="10" xfId="0" applyFont="1" applyBorder="1" applyAlignment="1"/>
    <xf numFmtId="0" fontId="3" fillId="0" borderId="0" xfId="0" applyFont="1" applyBorder="1" applyAlignment="1"/>
    <xf numFmtId="0" fontId="6" fillId="0" borderId="0" xfId="0" applyFont="1" applyBorder="1" applyAlignment="1">
      <alignment horizontal="left"/>
    </xf>
    <xf numFmtId="0" fontId="3" fillId="0" borderId="9" xfId="0" applyFont="1" applyBorder="1" applyAlignment="1">
      <alignment horizontal="left" indent="1"/>
    </xf>
    <xf numFmtId="0" fontId="3" fillId="0" borderId="1" xfId="0" applyFont="1" applyBorder="1" applyAlignment="1"/>
    <xf numFmtId="0" fontId="3" fillId="0" borderId="13" xfId="0" applyFont="1" applyBorder="1" applyAlignment="1">
      <alignment horizontal="left" indent="2"/>
    </xf>
    <xf numFmtId="0" fontId="3" fillId="0" borderId="0" xfId="0" applyFont="1" applyBorder="1" applyAlignment="1">
      <alignment horizontal="left" indent="2"/>
    </xf>
    <xf numFmtId="0" fontId="3" fillId="0" borderId="1" xfId="0" applyFont="1" applyBorder="1" applyAlignment="1">
      <alignment horizontal="left" indent="2"/>
    </xf>
    <xf numFmtId="0" fontId="7" fillId="0" borderId="11" xfId="0" applyFont="1" applyBorder="1" applyAlignment="1"/>
    <xf numFmtId="0" fontId="17" fillId="0" borderId="0" xfId="0" applyFont="1" applyAlignment="1"/>
    <xf numFmtId="0" fontId="18" fillId="0" borderId="0" xfId="0" applyFont="1" applyAlignment="1">
      <alignment horizontal="right"/>
    </xf>
    <xf numFmtId="0" fontId="2" fillId="0" borderId="4" xfId="0" applyFont="1" applyBorder="1" applyAlignment="1">
      <alignment wrapText="1"/>
    </xf>
    <xf numFmtId="3" fontId="1" fillId="0" borderId="0" xfId="0" applyNumberFormat="1" applyFont="1" applyFill="1" applyAlignment="1"/>
    <xf numFmtId="3" fontId="3" fillId="5" borderId="4" xfId="0" applyNumberFormat="1" applyFont="1" applyFill="1" applyBorder="1" applyAlignment="1">
      <alignment horizontal="center"/>
    </xf>
    <xf numFmtId="0" fontId="3" fillId="5" borderId="4" xfId="0" applyFont="1" applyFill="1" applyBorder="1" applyAlignment="1">
      <alignment horizontal="center"/>
    </xf>
    <xf numFmtId="0" fontId="3" fillId="0" borderId="4" xfId="0" applyFont="1" applyFill="1" applyBorder="1" applyAlignment="1">
      <alignment horizontal="center"/>
    </xf>
    <xf numFmtId="3" fontId="1" fillId="0" borderId="1" xfId="0" applyNumberFormat="1" applyFont="1" applyFill="1" applyBorder="1" applyAlignment="1"/>
    <xf numFmtId="0" fontId="3" fillId="5" borderId="14" xfId="0" applyFont="1" applyFill="1" applyBorder="1" applyAlignment="1">
      <alignment horizontal="center"/>
    </xf>
    <xf numFmtId="0" fontId="3" fillId="5" borderId="15" xfId="0" applyFont="1" applyFill="1" applyBorder="1" applyAlignment="1">
      <alignment horizontal="center"/>
    </xf>
    <xf numFmtId="0" fontId="3" fillId="5" borderId="16" xfId="0" applyFont="1" applyFill="1" applyBorder="1" applyAlignment="1">
      <alignment horizontal="center"/>
    </xf>
    <xf numFmtId="0" fontId="3" fillId="5" borderId="5" xfId="0" applyFont="1" applyFill="1" applyBorder="1" applyAlignment="1">
      <alignment horizontal="left" indent="1"/>
    </xf>
    <xf numFmtId="0" fontId="3" fillId="5" borderId="13" xfId="0" applyFont="1" applyFill="1" applyBorder="1" applyAlignment="1"/>
    <xf numFmtId="0" fontId="3" fillId="5" borderId="7" xfId="0" applyFont="1" applyFill="1" applyBorder="1" applyAlignment="1">
      <alignment horizontal="left" indent="1"/>
    </xf>
    <xf numFmtId="0" fontId="3" fillId="0" borderId="6" xfId="0" applyFont="1" applyFill="1" applyBorder="1" applyAlignment="1"/>
    <xf numFmtId="0" fontId="3" fillId="0" borderId="4" xfId="0" applyFont="1" applyBorder="1" applyAlignment="1"/>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19" fillId="0" borderId="0" xfId="0" applyFont="1" applyAlignment="1">
      <alignment horizontal="center"/>
    </xf>
    <xf numFmtId="0" fontId="20" fillId="0" borderId="0" xfId="0" applyFont="1" applyAlignment="1">
      <alignment horizontal="left" indent="1"/>
    </xf>
    <xf numFmtId="0" fontId="21" fillId="0" borderId="0" xfId="0" applyFont="1" applyAlignment="1"/>
    <xf numFmtId="0" fontId="21"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NumberFormat="1" applyFont="1" applyAlignment="1">
      <alignment horizontal="center"/>
    </xf>
    <xf numFmtId="0" fontId="7" fillId="2" borderId="0" xfId="0" applyFont="1" applyFill="1" applyAlignment="1"/>
    <xf numFmtId="0" fontId="22" fillId="0" borderId="0" xfId="0" applyFont="1" applyAlignment="1">
      <alignment horizontal="center" vertical="center" wrapText="1"/>
    </xf>
    <xf numFmtId="0" fontId="0" fillId="0" borderId="0" xfId="0" applyFont="1"/>
    <xf numFmtId="0" fontId="0" fillId="0" borderId="0" xfId="0" applyFont="1" applyAlignment="1">
      <alignment horizontal="center"/>
    </xf>
    <xf numFmtId="0" fontId="0" fillId="0" borderId="4" xfId="0" applyFont="1" applyBorder="1"/>
    <xf numFmtId="0" fontId="0" fillId="0" borderId="11" xfId="0" applyFont="1" applyBorder="1" applyAlignment="1">
      <alignment horizontal="left" indent="4"/>
    </xf>
    <xf numFmtId="0" fontId="0" fillId="0" borderId="12" xfId="0" applyFont="1" applyBorder="1"/>
    <xf numFmtId="0" fontId="0" fillId="0" borderId="15" xfId="0" applyFont="1" applyBorder="1"/>
    <xf numFmtId="0" fontId="0" fillId="0" borderId="16" xfId="0" applyFont="1" applyBorder="1"/>
    <xf numFmtId="0" fontId="24" fillId="0" borderId="0" xfId="0" applyFont="1"/>
    <xf numFmtId="0" fontId="25" fillId="0" borderId="11" xfId="0" applyFont="1" applyBorder="1" applyAlignment="1">
      <alignment horizontal="left" indent="1"/>
    </xf>
    <xf numFmtId="0" fontId="0" fillId="0" borderId="12" xfId="0" applyFont="1" applyBorder="1" applyAlignment="1">
      <alignment horizontal="center"/>
    </xf>
    <xf numFmtId="0" fontId="26" fillId="0" borderId="4" xfId="0" applyFont="1" applyBorder="1" applyAlignment="1">
      <alignment horizontal="center"/>
    </xf>
    <xf numFmtId="0" fontId="0" fillId="0" borderId="11" xfId="0" applyFont="1" applyBorder="1" applyAlignment="1">
      <alignment horizontal="left" indent="2"/>
    </xf>
    <xf numFmtId="0" fontId="23" fillId="0" borderId="0" xfId="0" applyFont="1" applyAlignment="1">
      <alignment horizontal="center"/>
    </xf>
    <xf numFmtId="0" fontId="23" fillId="0" borderId="3" xfId="0" applyFont="1" applyBorder="1" applyAlignment="1">
      <alignment horizontal="center"/>
    </xf>
    <xf numFmtId="0" fontId="0" fillId="0" borderId="4" xfId="0" applyFont="1" applyBorder="1" applyAlignment="1">
      <alignment horizontal="left" indent="1"/>
    </xf>
    <xf numFmtId="0" fontId="0" fillId="0" borderId="3" xfId="0" applyFont="1" applyBorder="1"/>
    <xf numFmtId="0" fontId="8" fillId="0" borderId="5" xfId="0" applyFont="1" applyBorder="1" applyAlignment="1">
      <alignment vertical="center"/>
    </xf>
    <xf numFmtId="0" fontId="0" fillId="0" borderId="7" xfId="0" applyFont="1" applyBorder="1"/>
    <xf numFmtId="0" fontId="0" fillId="0" borderId="9" xfId="0" applyFont="1" applyBorder="1"/>
    <xf numFmtId="0" fontId="8" fillId="0" borderId="14" xfId="0" applyFont="1" applyBorder="1" applyAlignment="1">
      <alignment vertical="center"/>
    </xf>
    <xf numFmtId="0" fontId="23"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0" fillId="0" borderId="9" xfId="0" applyFont="1" applyFill="1" applyBorder="1" applyAlignment="1">
      <alignment horizontal="left" vertical="center"/>
    </xf>
    <xf numFmtId="0" fontId="23" fillId="0" borderId="3" xfId="0" applyFont="1" applyFill="1" applyBorder="1" applyAlignment="1">
      <alignment horizontal="left" vertical="center"/>
    </xf>
    <xf numFmtId="0" fontId="0" fillId="0" borderId="0" xfId="0" applyFont="1" applyAlignment="1">
      <alignment vertical="center"/>
    </xf>
    <xf numFmtId="0" fontId="28" fillId="0" borderId="0" xfId="0" applyFont="1" applyAlignment="1">
      <alignment horizontal="right" vertical="center" indent="1"/>
    </xf>
    <xf numFmtId="0" fontId="0" fillId="0" borderId="0" xfId="0" applyFont="1" applyFill="1" applyBorder="1" applyAlignment="1">
      <alignment horizontal="left" vertical="center"/>
    </xf>
    <xf numFmtId="0" fontId="0" fillId="0" borderId="0" xfId="0" applyFont="1" applyBorder="1"/>
    <xf numFmtId="0" fontId="23" fillId="0" borderId="0" xfId="0" applyFont="1" applyAlignment="1">
      <alignment horizontal="left" vertical="center" indent="1"/>
    </xf>
    <xf numFmtId="0" fontId="3" fillId="0" borderId="0" xfId="0" applyFont="1" applyAlignment="1">
      <alignment horizontal="left" wrapText="1"/>
    </xf>
    <xf numFmtId="0" fontId="3" fillId="0" borderId="0" xfId="0" applyFont="1" applyFill="1" applyAlignment="1"/>
    <xf numFmtId="0" fontId="3" fillId="0" borderId="5" xfId="0" applyFont="1" applyFill="1" applyBorder="1" applyAlignment="1"/>
    <xf numFmtId="0" fontId="3" fillId="0" borderId="5" xfId="0" applyFont="1" applyFill="1" applyBorder="1" applyAlignment="1">
      <alignment horizontal="left" indent="1"/>
    </xf>
    <xf numFmtId="0" fontId="3" fillId="0" borderId="13" xfId="0" applyFont="1" applyFill="1" applyBorder="1" applyAlignment="1"/>
    <xf numFmtId="0" fontId="3" fillId="0" borderId="7" xfId="0" applyFont="1" applyFill="1" applyBorder="1" applyAlignment="1"/>
    <xf numFmtId="0" fontId="3" fillId="0" borderId="8" xfId="0" applyFont="1" applyFill="1" applyBorder="1" applyAlignment="1"/>
    <xf numFmtId="0" fontId="3" fillId="0" borderId="7" xfId="0" applyFont="1" applyFill="1" applyBorder="1" applyAlignment="1">
      <alignment horizontal="left" indent="1"/>
    </xf>
    <xf numFmtId="0" fontId="3" fillId="0" borderId="0" xfId="0" applyFont="1" applyFill="1" applyBorder="1" applyAlignment="1"/>
    <xf numFmtId="0" fontId="3" fillId="0" borderId="9" xfId="0" applyFont="1" applyFill="1" applyBorder="1" applyAlignment="1"/>
    <xf numFmtId="0" fontId="3" fillId="0" borderId="10" xfId="0" applyFont="1" applyFill="1" applyBorder="1" applyAlignment="1"/>
    <xf numFmtId="0" fontId="3" fillId="0" borderId="9" xfId="0" applyFont="1" applyFill="1" applyBorder="1" applyAlignment="1">
      <alignment horizontal="left" indent="1"/>
    </xf>
    <xf numFmtId="0" fontId="3" fillId="0" borderId="1" xfId="0" applyFont="1" applyFill="1" applyBorder="1" applyAlignment="1"/>
    <xf numFmtId="0" fontId="8" fillId="0" borderId="0" xfId="0" applyFont="1" applyFill="1" applyAlignment="1"/>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2" fillId="0" borderId="4" xfId="0" applyFont="1" applyFill="1" applyBorder="1" applyAlignment="1">
      <alignment wrapText="1"/>
    </xf>
    <xf numFmtId="0" fontId="3" fillId="0" borderId="11" xfId="0" applyFont="1" applyFill="1" applyBorder="1" applyAlignment="1"/>
    <xf numFmtId="0" fontId="3" fillId="0" borderId="12" xfId="0" applyFont="1" applyFill="1" applyBorder="1" applyAlignment="1"/>
    <xf numFmtId="0" fontId="3" fillId="0" borderId="11" xfId="0" applyFont="1" applyFill="1" applyBorder="1" applyAlignment="1">
      <alignment wrapText="1"/>
    </xf>
    <xf numFmtId="0" fontId="3" fillId="0" borderId="12" xfId="0" applyFont="1" applyFill="1" applyBorder="1" applyAlignment="1">
      <alignment wrapText="1"/>
    </xf>
    <xf numFmtId="14" fontId="3" fillId="0" borderId="4" xfId="0" applyNumberFormat="1" applyFont="1" applyFill="1" applyBorder="1" applyAlignment="1">
      <alignment horizontal="center"/>
    </xf>
    <xf numFmtId="0" fontId="7" fillId="0" borderId="11" xfId="0" applyFont="1" applyFill="1" applyBorder="1" applyAlignment="1"/>
    <xf numFmtId="3" fontId="3" fillId="0" borderId="4" xfId="0" applyNumberFormat="1" applyFont="1" applyFill="1" applyBorder="1" applyAlignment="1">
      <alignment horizontal="center"/>
    </xf>
    <xf numFmtId="0" fontId="3" fillId="0" borderId="14" xfId="0" applyFont="1" applyFill="1" applyBorder="1" applyAlignment="1">
      <alignment horizontal="center"/>
    </xf>
    <xf numFmtId="0" fontId="3" fillId="0" borderId="13" xfId="0" applyFont="1" applyFill="1" applyBorder="1" applyAlignment="1">
      <alignment horizontal="left" indent="2"/>
    </xf>
    <xf numFmtId="0" fontId="3" fillId="0" borderId="15" xfId="0" applyFont="1" applyFill="1" applyBorder="1" applyAlignment="1">
      <alignment horizontal="center"/>
    </xf>
    <xf numFmtId="0" fontId="3" fillId="0" borderId="0" xfId="0" applyFont="1" applyFill="1" applyBorder="1" applyAlignment="1">
      <alignment horizontal="left" indent="2"/>
    </xf>
    <xf numFmtId="0" fontId="3" fillId="0" borderId="16" xfId="0" applyFont="1" applyFill="1" applyBorder="1" applyAlignment="1">
      <alignment horizontal="center"/>
    </xf>
    <xf numFmtId="0" fontId="3" fillId="0" borderId="1" xfId="0" applyFont="1" applyFill="1" applyBorder="1" applyAlignment="1">
      <alignment horizontal="left" indent="2"/>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Alignment="1">
      <alignment horizontal="center"/>
    </xf>
    <xf numFmtId="49" fontId="3" fillId="0" borderId="4" xfId="0" applyNumberFormat="1" applyFont="1" applyFill="1" applyBorder="1" applyAlignment="1">
      <alignment horizontal="center"/>
    </xf>
    <xf numFmtId="0" fontId="3" fillId="0" borderId="0" xfId="0" applyFont="1" applyFill="1" applyAlignment="1">
      <alignment horizontal="left" wrapText="1"/>
    </xf>
    <xf numFmtId="49" fontId="3" fillId="0" borderId="0" xfId="0" applyNumberFormat="1" applyFont="1" applyFill="1" applyAlignment="1">
      <alignment horizontal="center"/>
    </xf>
    <xf numFmtId="1" fontId="3" fillId="0" borderId="0" xfId="0" applyNumberFormat="1" applyFont="1" applyFill="1" applyAlignment="1">
      <alignment horizontal="center"/>
    </xf>
    <xf numFmtId="0" fontId="2" fillId="0" borderId="0" xfId="0" applyFont="1" applyFill="1" applyAlignment="1">
      <alignment horizontal="right"/>
    </xf>
    <xf numFmtId="0" fontId="1" fillId="0" borderId="0" xfId="0" applyFont="1" applyFill="1" applyAlignment="1">
      <alignment horizontal="center"/>
    </xf>
    <xf numFmtId="3" fontId="1" fillId="0" borderId="2" xfId="0" applyNumberFormat="1" applyFont="1" applyFill="1" applyBorder="1" applyAlignment="1"/>
    <xf numFmtId="0" fontId="1" fillId="0" borderId="0" xfId="0" applyFont="1" applyFill="1" applyAlignment="1"/>
    <xf numFmtId="0" fontId="8" fillId="0" borderId="3" xfId="0" applyFont="1" applyFill="1" applyBorder="1" applyAlignment="1"/>
    <xf numFmtId="3" fontId="8" fillId="0" borderId="3" xfId="0" applyNumberFormat="1" applyFont="1" applyFill="1" applyBorder="1" applyAlignment="1"/>
    <xf numFmtId="17" fontId="8" fillId="0" borderId="0" xfId="0" applyNumberFormat="1" applyFont="1" applyFill="1" applyAlignment="1">
      <alignment horizontal="center"/>
    </xf>
    <xf numFmtId="0" fontId="1" fillId="0" borderId="0" xfId="0" applyFont="1" applyFill="1" applyAlignment="1">
      <alignment horizontal="left" indent="1"/>
    </xf>
    <xf numFmtId="14" fontId="2" fillId="0" borderId="2" xfId="0" applyNumberFormat="1" applyFont="1" applyFill="1" applyBorder="1" applyAlignment="1">
      <alignment wrapText="1"/>
    </xf>
    <xf numFmtId="0" fontId="1" fillId="0" borderId="2" xfId="0" applyFont="1" applyFill="1" applyBorder="1" applyAlignment="1">
      <alignment vertical="center"/>
    </xf>
    <xf numFmtId="0" fontId="8" fillId="0" borderId="2" xfId="0" applyFont="1" applyFill="1" applyBorder="1" applyAlignment="1">
      <alignment vertical="center"/>
    </xf>
    <xf numFmtId="14" fontId="2" fillId="0" borderId="2" xfId="0" applyNumberFormat="1" applyFont="1" applyFill="1" applyBorder="1" applyAlignment="1">
      <alignment horizontal="left" wrapText="1" indent="1"/>
    </xf>
    <xf numFmtId="0" fontId="8" fillId="0" borderId="2" xfId="0" applyFont="1" applyFill="1" applyBorder="1" applyAlignment="1">
      <alignment horizontal="right" vertical="center"/>
    </xf>
    <xf numFmtId="0" fontId="3" fillId="0" borderId="0" xfId="0" applyFont="1" applyFill="1" applyAlignment="1">
      <alignment horizontal="center" vertical="center" wrapText="1"/>
    </xf>
    <xf numFmtId="3" fontId="3" fillId="0" borderId="0" xfId="0" applyNumberFormat="1" applyFont="1" applyFill="1" applyAlignment="1">
      <alignment horizontal="center"/>
    </xf>
    <xf numFmtId="9" fontId="3" fillId="0" borderId="0" xfId="0" applyNumberFormat="1" applyFont="1" applyFill="1" applyAlignment="1">
      <alignment horizontal="center"/>
    </xf>
    <xf numFmtId="0" fontId="7" fillId="0" borderId="0" xfId="0" applyFont="1" applyFill="1" applyAlignment="1"/>
    <xf numFmtId="3" fontId="7" fillId="0" borderId="0" xfId="0" applyNumberFormat="1" applyFont="1" applyFill="1" applyAlignment="1">
      <alignment horizontal="center"/>
    </xf>
    <xf numFmtId="14" fontId="3" fillId="0" borderId="0" xfId="0" applyNumberFormat="1" applyFont="1" applyFill="1" applyAlignment="1">
      <alignment horizontal="center"/>
    </xf>
    <xf numFmtId="0" fontId="30" fillId="0" borderId="0" xfId="0" applyFont="1" applyFill="1" applyBorder="1" applyAlignment="1">
      <alignment horizontal="left"/>
    </xf>
    <xf numFmtId="0" fontId="3" fillId="0" borderId="0" xfId="0" applyFont="1" applyFill="1" applyAlignment="1">
      <alignment horizontal="right"/>
    </xf>
    <xf numFmtId="0" fontId="1" fillId="0" borderId="0" xfId="1" applyFont="1" applyFill="1" applyBorder="1" applyAlignment="1">
      <alignment horizontal="left" indent="1"/>
    </xf>
    <xf numFmtId="0" fontId="1" fillId="0" borderId="2" xfId="1" applyFont="1" applyFill="1" applyBorder="1" applyAlignment="1">
      <alignment horizontal="left" indent="1"/>
    </xf>
    <xf numFmtId="0" fontId="31" fillId="0" borderId="0" xfId="1" applyFont="1" applyFill="1" applyBorder="1" applyAlignment="1">
      <alignment horizontal="left" indent="1"/>
    </xf>
    <xf numFmtId="3" fontId="1" fillId="0" borderId="0" xfId="1" applyNumberFormat="1" applyFont="1" applyFill="1" applyBorder="1" applyAlignment="1">
      <alignment horizontal="right"/>
    </xf>
    <xf numFmtId="0" fontId="1" fillId="0" borderId="0" xfId="1" applyFont="1" applyFill="1" applyBorder="1" applyAlignment="1">
      <alignment horizontal="left" indent="2"/>
    </xf>
    <xf numFmtId="3" fontId="1" fillId="0" borderId="1" xfId="1" applyNumberFormat="1" applyFont="1" applyFill="1" applyBorder="1" applyAlignment="1">
      <alignment horizontal="right"/>
    </xf>
    <xf numFmtId="0" fontId="32" fillId="0" borderId="0" xfId="1" applyFont="1" applyFill="1" applyBorder="1" applyAlignment="1">
      <alignment horizontal="center"/>
    </xf>
    <xf numFmtId="0" fontId="8" fillId="0" borderId="0" xfId="0" applyFont="1" applyFill="1" applyAlignment="1">
      <alignment horizontal="left" indent="1"/>
    </xf>
    <xf numFmtId="0" fontId="7" fillId="0" borderId="0" xfId="0" applyFont="1" applyFill="1" applyAlignment="1">
      <alignment horizontal="center"/>
    </xf>
    <xf numFmtId="0" fontId="1" fillId="0" borderId="0" xfId="0" applyFont="1" applyFill="1" applyBorder="1" applyAlignment="1">
      <alignment horizontal="left" indent="1"/>
    </xf>
    <xf numFmtId="0" fontId="31" fillId="0" borderId="0" xfId="0" applyFont="1" applyFill="1" applyAlignment="1">
      <alignment horizontal="center"/>
    </xf>
    <xf numFmtId="0" fontId="31" fillId="0" borderId="0" xfId="0" applyFont="1" applyFill="1" applyAlignment="1">
      <alignment horizontal="left" indent="1"/>
    </xf>
    <xf numFmtId="0" fontId="31" fillId="0" borderId="0" xfId="0" applyFont="1" applyFill="1" applyAlignment="1"/>
    <xf numFmtId="0" fontId="31" fillId="0" borderId="0" xfId="0" applyFont="1" applyFill="1" applyAlignment="1">
      <alignment wrapText="1"/>
    </xf>
    <xf numFmtId="0" fontId="3" fillId="0" borderId="0" xfId="0" applyFont="1" applyFill="1" applyAlignment="1">
      <alignment horizontal="left" wrapText="1"/>
    </xf>
    <xf numFmtId="0" fontId="3" fillId="0" borderId="4" xfId="0" applyFont="1" applyFill="1" applyBorder="1" applyAlignment="1"/>
    <xf numFmtId="0" fontId="3" fillId="0" borderId="0" xfId="0" applyNumberFormat="1"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center" vertical="center"/>
    </xf>
    <xf numFmtId="0" fontId="33" fillId="0" borderId="0" xfId="0" applyFont="1" applyAlignment="1">
      <alignment vertical="center"/>
    </xf>
    <xf numFmtId="14" fontId="33" fillId="0" borderId="0" xfId="0" applyNumberFormat="1" applyFont="1" applyAlignment="1">
      <alignment vertical="center"/>
    </xf>
    <xf numFmtId="0" fontId="2" fillId="0" borderId="4" xfId="0" applyFont="1" applyFill="1" applyBorder="1" applyAlignment="1">
      <alignment vertical="center" wrapText="1"/>
    </xf>
    <xf numFmtId="0" fontId="22" fillId="0" borderId="0" xfId="0" applyFont="1" applyFill="1" applyAlignment="1"/>
    <xf numFmtId="0" fontId="34" fillId="0" borderId="0" xfId="0" applyFont="1" applyFill="1" applyAlignment="1">
      <alignment horizontal="right"/>
    </xf>
    <xf numFmtId="0" fontId="8" fillId="0" borderId="0" xfId="0" applyFont="1" applyAlignment="1">
      <alignment horizontal="center" vertical="center"/>
    </xf>
    <xf numFmtId="0" fontId="0" fillId="0" borderId="0" xfId="0" applyFont="1" applyBorder="1" applyAlignment="1">
      <alignment horizontal="center"/>
    </xf>
    <xf numFmtId="0" fontId="25" fillId="0" borderId="0" xfId="0" applyFont="1" applyBorder="1" applyAlignment="1">
      <alignment horizontal="left" indent="1"/>
    </xf>
    <xf numFmtId="0" fontId="25" fillId="0" borderId="0" xfId="0" applyFont="1" applyBorder="1" applyAlignment="1">
      <alignment horizontal="right" indent="1"/>
    </xf>
    <xf numFmtId="0" fontId="8" fillId="0" borderId="0" xfId="0" applyFont="1" applyAlignment="1">
      <alignment horizontal="left" vertical="center"/>
    </xf>
    <xf numFmtId="0" fontId="2" fillId="0" borderId="0" xfId="0" applyFont="1" applyFill="1" applyAlignment="1"/>
    <xf numFmtId="0" fontId="1" fillId="0" borderId="5" xfId="0" applyFont="1" applyBorder="1" applyAlignment="1">
      <alignment horizontal="center" vertical="center" wrapText="1"/>
    </xf>
    <xf numFmtId="0" fontId="3" fillId="0" borderId="0" xfId="0" applyFont="1" applyFill="1" applyAlignment="1">
      <alignment horizontal="left" wrapText="1"/>
    </xf>
    <xf numFmtId="0" fontId="23" fillId="0" borderId="1" xfId="0" applyFont="1" applyFill="1" applyBorder="1" applyAlignment="1">
      <alignment horizontal="left" vertical="center"/>
    </xf>
    <xf numFmtId="0" fontId="0" fillId="0" borderId="0" xfId="0" applyFont="1" applyBorder="1" applyAlignment="1">
      <alignment horizontal="left" indent="2"/>
    </xf>
    <xf numFmtId="0" fontId="0" fillId="0" borderId="0" xfId="0" applyFont="1" applyBorder="1" applyAlignment="1">
      <alignment horizontal="left" indent="1"/>
    </xf>
    <xf numFmtId="0" fontId="4" fillId="0" borderId="0" xfId="1" applyFont="1"/>
    <xf numFmtId="0" fontId="44" fillId="0" borderId="0" xfId="0" applyFont="1" applyFill="1" applyAlignment="1">
      <alignment horizontal="left" indent="1"/>
    </xf>
    <xf numFmtId="14" fontId="3" fillId="0" borderId="4" xfId="0" applyNumberFormat="1" applyFont="1" applyFill="1" applyBorder="1" applyAlignment="1">
      <alignment horizontal="center" wrapText="1"/>
    </xf>
    <xf numFmtId="0" fontId="46" fillId="0" borderId="0" xfId="0" applyFont="1" applyFill="1" applyBorder="1" applyAlignment="1">
      <alignment horizontal="center" shrinkToFit="1"/>
    </xf>
    <xf numFmtId="0" fontId="46" fillId="0" borderId="0" xfId="0" applyFont="1" applyFill="1"/>
    <xf numFmtId="0" fontId="46" fillId="0" borderId="0" xfId="0" applyFont="1" applyFill="1" applyAlignment="1">
      <alignment horizontal="left" wrapText="1"/>
    </xf>
    <xf numFmtId="0" fontId="46" fillId="0" borderId="0" xfId="0" applyFont="1" applyFill="1" applyAlignment="1">
      <alignment horizontal="left" indent="2"/>
    </xf>
    <xf numFmtId="0" fontId="46" fillId="0" borderId="0" xfId="0" applyFont="1"/>
    <xf numFmtId="0" fontId="46" fillId="0" borderId="0" xfId="0" applyFont="1" applyAlignment="1">
      <alignment horizontal="center"/>
    </xf>
    <xf numFmtId="0" fontId="46" fillId="0" borderId="0" xfId="0" applyFont="1" applyFill="1" applyAlignment="1">
      <alignment horizontal="center"/>
    </xf>
    <xf numFmtId="0" fontId="46" fillId="0" borderId="0" xfId="0" applyFont="1" applyAlignment="1">
      <alignment horizontal="left" indent="2"/>
    </xf>
    <xf numFmtId="9" fontId="46" fillId="0" borderId="0" xfId="0" applyNumberFormat="1" applyFont="1" applyFill="1" applyAlignment="1">
      <alignment horizontal="center"/>
    </xf>
    <xf numFmtId="9" fontId="46" fillId="0" borderId="0" xfId="0" applyNumberFormat="1" applyFont="1" applyAlignment="1">
      <alignment horizontal="center"/>
    </xf>
    <xf numFmtId="0" fontId="39" fillId="0" borderId="0" xfId="1" applyFont="1" applyFill="1" applyAlignment="1"/>
    <xf numFmtId="0" fontId="63" fillId="0" borderId="0" xfId="0" applyFont="1" applyFill="1" applyAlignment="1">
      <alignment horizontal="left" indent="2"/>
    </xf>
    <xf numFmtId="0" fontId="63" fillId="0" borderId="0" xfId="0" applyFont="1" applyFill="1" applyBorder="1" applyAlignment="1">
      <alignment horizontal="center" shrinkToFit="1"/>
    </xf>
    <xf numFmtId="0" fontId="64" fillId="0" borderId="0" xfId="0" applyFont="1" applyFill="1" applyAlignment="1">
      <alignment horizontal="left" indent="2"/>
    </xf>
    <xf numFmtId="0" fontId="64" fillId="0" borderId="0" xfId="0" applyFont="1" applyFill="1" applyBorder="1" applyAlignment="1">
      <alignment horizontal="center" shrinkToFit="1"/>
    </xf>
    <xf numFmtId="0" fontId="65" fillId="0" borderId="0" xfId="0" applyFont="1" applyFill="1" applyAlignment="1">
      <alignment horizontal="left" indent="2"/>
    </xf>
    <xf numFmtId="0" fontId="66" fillId="0" borderId="0" xfId="0" applyFont="1" applyAlignment="1">
      <alignment horizontal="left" indent="2"/>
    </xf>
    <xf numFmtId="0" fontId="66" fillId="0" borderId="0" xfId="0" applyFont="1" applyBorder="1" applyAlignment="1">
      <alignment horizontal="center" shrinkToFit="1"/>
    </xf>
    <xf numFmtId="0" fontId="51" fillId="2" borderId="0" xfId="0" applyFont="1" applyFill="1" applyBorder="1" applyAlignment="1">
      <alignment horizontal="center" vertical="center" shrinkToFit="1"/>
    </xf>
    <xf numFmtId="0" fontId="51" fillId="2" borderId="0" xfId="0" applyFont="1" applyFill="1" applyAlignment="1">
      <alignment horizontal="center" vertical="center"/>
    </xf>
    <xf numFmtId="0" fontId="67" fillId="2" borderId="0" xfId="0" applyFont="1" applyFill="1" applyAlignment="1">
      <alignment horizontal="center" vertical="center"/>
    </xf>
    <xf numFmtId="0" fontId="52" fillId="0" borderId="0" xfId="0" applyFont="1" applyFill="1" applyBorder="1" applyAlignment="1">
      <alignment horizontal="center"/>
    </xf>
    <xf numFmtId="49" fontId="3" fillId="0" borderId="33" xfId="0" applyNumberFormat="1" applyFont="1" applyFill="1" applyBorder="1" applyAlignment="1">
      <alignment horizontal="center"/>
    </xf>
    <xf numFmtId="0" fontId="53" fillId="3" borderId="39" xfId="1" applyFont="1" applyFill="1" applyBorder="1" applyAlignment="1"/>
    <xf numFmtId="0" fontId="39" fillId="3" borderId="39" xfId="1" applyFont="1" applyFill="1" applyBorder="1" applyAlignment="1">
      <alignment horizontal="left" indent="2"/>
    </xf>
    <xf numFmtId="0" fontId="39" fillId="3" borderId="39" xfId="1" applyFont="1" applyFill="1" applyBorder="1" applyAlignment="1"/>
    <xf numFmtId="0" fontId="56" fillId="3" borderId="39" xfId="1" applyFont="1" applyFill="1" applyBorder="1" applyAlignment="1"/>
    <xf numFmtId="0" fontId="39" fillId="3" borderId="40" xfId="1" applyFont="1" applyFill="1" applyBorder="1" applyAlignment="1"/>
    <xf numFmtId="0" fontId="16" fillId="5" borderId="11" xfId="1" applyFont="1" applyFill="1" applyBorder="1" applyAlignment="1">
      <alignment horizontal="center"/>
    </xf>
    <xf numFmtId="14" fontId="16" fillId="8" borderId="16" xfId="1" applyNumberFormat="1" applyFont="1" applyFill="1" applyBorder="1" applyAlignment="1">
      <alignment horizontal="center"/>
    </xf>
    <xf numFmtId="10" fontId="16" fillId="8" borderId="16" xfId="1" applyNumberFormat="1" applyFont="1" applyFill="1" applyBorder="1" applyAlignment="1">
      <alignment horizontal="center"/>
    </xf>
    <xf numFmtId="0" fontId="7" fillId="12" borderId="38" xfId="0" applyFont="1" applyFill="1" applyBorder="1" applyAlignment="1">
      <alignment horizontal="center"/>
    </xf>
    <xf numFmtId="0" fontId="7" fillId="12" borderId="4" xfId="0" applyFont="1" applyFill="1" applyBorder="1" applyAlignment="1">
      <alignment horizontal="left" indent="1"/>
    </xf>
    <xf numFmtId="14" fontId="7" fillId="12" borderId="4" xfId="0" applyNumberFormat="1" applyFont="1" applyFill="1" applyBorder="1" applyAlignment="1">
      <alignment horizontal="center"/>
    </xf>
    <xf numFmtId="0" fontId="7" fillId="12" borderId="33" xfId="0" applyFont="1" applyFill="1" applyBorder="1" applyAlignment="1"/>
    <xf numFmtId="0" fontId="7" fillId="0" borderId="38" xfId="0" applyFont="1" applyFill="1" applyBorder="1" applyAlignment="1">
      <alignment horizontal="center"/>
    </xf>
    <xf numFmtId="0" fontId="7" fillId="0" borderId="4" xfId="0" applyFont="1" applyFill="1" applyBorder="1" applyAlignment="1">
      <alignment horizontal="left" indent="1"/>
    </xf>
    <xf numFmtId="14" fontId="7" fillId="0" borderId="4" xfId="0" applyNumberFormat="1" applyFont="1" applyFill="1" applyBorder="1" applyAlignment="1">
      <alignment horizontal="center"/>
    </xf>
    <xf numFmtId="0" fontId="7" fillId="0" borderId="33" xfId="0" applyFont="1" applyFill="1" applyBorder="1" applyAlignment="1"/>
    <xf numFmtId="0" fontId="7" fillId="0" borderId="45" xfId="0" applyFont="1" applyFill="1" applyBorder="1" applyAlignment="1">
      <alignment horizontal="center"/>
    </xf>
    <xf numFmtId="0" fontId="7" fillId="0" borderId="46" xfId="0" applyFont="1" applyFill="1" applyBorder="1" applyAlignment="1">
      <alignment horizontal="left" indent="1"/>
    </xf>
    <xf numFmtId="14" fontId="7" fillId="0" borderId="46" xfId="0" applyNumberFormat="1" applyFont="1" applyFill="1" applyBorder="1" applyAlignment="1">
      <alignment horizontal="center"/>
    </xf>
    <xf numFmtId="0" fontId="76" fillId="13" borderId="42" xfId="0" applyFont="1" applyFill="1" applyBorder="1" applyAlignment="1">
      <alignment horizontal="center" vertical="center"/>
    </xf>
    <xf numFmtId="0" fontId="76" fillId="13" borderId="43" xfId="0" applyFont="1" applyFill="1" applyBorder="1" applyAlignment="1">
      <alignment horizontal="center" vertical="center"/>
    </xf>
    <xf numFmtId="0" fontId="37" fillId="13" borderId="43" xfId="0" applyFont="1" applyFill="1" applyBorder="1" applyAlignment="1">
      <alignment horizontal="center" vertical="center"/>
    </xf>
    <xf numFmtId="0" fontId="73" fillId="8" borderId="43" xfId="0" applyFont="1" applyFill="1" applyBorder="1" applyAlignment="1">
      <alignment horizontal="center"/>
    </xf>
    <xf numFmtId="17" fontId="74" fillId="8" borderId="34" xfId="0" applyNumberFormat="1" applyFont="1" applyFill="1" applyBorder="1" applyAlignment="1">
      <alignment horizontal="center"/>
    </xf>
    <xf numFmtId="17" fontId="74" fillId="8" borderId="49" xfId="0" applyNumberFormat="1" applyFont="1" applyFill="1" applyBorder="1" applyAlignment="1">
      <alignment horizontal="center"/>
    </xf>
    <xf numFmtId="0" fontId="7" fillId="8" borderId="41" xfId="0" applyFont="1" applyFill="1" applyBorder="1" applyAlignment="1">
      <alignment horizontal="center"/>
    </xf>
    <xf numFmtId="0" fontId="3" fillId="0" borderId="23" xfId="0" applyFont="1" applyFill="1" applyBorder="1" applyAlignment="1">
      <alignment horizontal="left" indent="2"/>
    </xf>
    <xf numFmtId="0" fontId="8" fillId="2" borderId="0" xfId="0" applyFont="1" applyFill="1" applyAlignment="1">
      <alignment horizontal="center" vertical="center"/>
    </xf>
    <xf numFmtId="0" fontId="42" fillId="0" borderId="0" xfId="0" applyFont="1" applyFill="1" applyAlignment="1">
      <alignment horizontal="center"/>
    </xf>
    <xf numFmtId="0" fontId="42" fillId="0" borderId="0" xfId="0" applyFont="1" applyAlignment="1">
      <alignment horizontal="center"/>
    </xf>
    <xf numFmtId="0" fontId="46" fillId="0" borderId="0" xfId="0" applyFont="1" applyAlignment="1">
      <alignment horizontal="left" indent="1"/>
    </xf>
    <xf numFmtId="0" fontId="46" fillId="2" borderId="0" xfId="0" applyFont="1" applyFill="1"/>
    <xf numFmtId="0" fontId="3" fillId="0" borderId="31" xfId="0" applyFont="1" applyFill="1" applyBorder="1" applyAlignment="1">
      <alignment horizontal="left" indent="2"/>
    </xf>
    <xf numFmtId="0" fontId="32" fillId="0" borderId="0" xfId="0" applyFont="1" applyFill="1" applyAlignment="1">
      <alignment horizontal="center"/>
    </xf>
    <xf numFmtId="0" fontId="5" fillId="0" borderId="0" xfId="0" applyFont="1" applyFill="1" applyAlignment="1">
      <alignment horizontal="center"/>
    </xf>
    <xf numFmtId="0" fontId="32" fillId="0" borderId="0" xfId="0" applyFont="1" applyAlignment="1">
      <alignment horizontal="center"/>
    </xf>
    <xf numFmtId="0" fontId="61" fillId="7" borderId="38" xfId="1" applyFont="1" applyFill="1" applyBorder="1" applyAlignment="1">
      <alignment horizontal="center"/>
    </xf>
    <xf numFmtId="0" fontId="61" fillId="7" borderId="4" xfId="1" applyFont="1" applyFill="1" applyBorder="1" applyAlignment="1">
      <alignment horizontal="center"/>
    </xf>
    <xf numFmtId="0" fontId="61" fillId="7" borderId="32" xfId="1" applyFont="1" applyFill="1" applyBorder="1" applyAlignment="1">
      <alignment horizontal="center"/>
    </xf>
    <xf numFmtId="0" fontId="39" fillId="8" borderId="24" xfId="1" applyFont="1" applyFill="1" applyBorder="1" applyAlignment="1"/>
    <xf numFmtId="0" fontId="53" fillId="8" borderId="24" xfId="1" applyFont="1" applyFill="1" applyBorder="1" applyAlignment="1"/>
    <xf numFmtId="0" fontId="39" fillId="8" borderId="24" xfId="1" applyFont="1" applyFill="1" applyBorder="1" applyAlignment="1">
      <alignment horizontal="left" indent="1"/>
    </xf>
    <xf numFmtId="0" fontId="41" fillId="8" borderId="24" xfId="1" applyFont="1" applyFill="1" applyBorder="1" applyAlignment="1">
      <alignment horizontal="left" indent="1"/>
    </xf>
    <xf numFmtId="0" fontId="55" fillId="8" borderId="24" xfId="1" applyFont="1" applyFill="1" applyBorder="1" applyAlignment="1">
      <alignment horizontal="left" indent="1"/>
    </xf>
    <xf numFmtId="0" fontId="39" fillId="8" borderId="25" xfId="1" applyFont="1" applyFill="1" applyBorder="1" applyAlignment="1"/>
    <xf numFmtId="0" fontId="39" fillId="0" borderId="8" xfId="1" applyFont="1" applyFill="1" applyBorder="1" applyAlignment="1">
      <alignment horizontal="left" indent="1"/>
    </xf>
    <xf numFmtId="0" fontId="53" fillId="10" borderId="0" xfId="1" applyFont="1" applyFill="1" applyBorder="1" applyAlignment="1"/>
    <xf numFmtId="0" fontId="39" fillId="10" borderId="0" xfId="1" applyFont="1" applyFill="1" applyBorder="1" applyAlignment="1">
      <alignment horizontal="left" indent="2"/>
    </xf>
    <xf numFmtId="0" fontId="39" fillId="10" borderId="0" xfId="1" applyFont="1" applyFill="1" applyBorder="1" applyAlignment="1">
      <alignment horizontal="left" indent="1"/>
    </xf>
    <xf numFmtId="0" fontId="39" fillId="10" borderId="0" xfId="1" applyFont="1" applyFill="1" applyBorder="1" applyAlignment="1"/>
    <xf numFmtId="0" fontId="39" fillId="10" borderId="1" xfId="1" applyFont="1" applyFill="1" applyBorder="1" applyAlignment="1"/>
    <xf numFmtId="0" fontId="39" fillId="7" borderId="7" xfId="1" applyFont="1" applyFill="1" applyBorder="1" applyAlignment="1"/>
    <xf numFmtId="0" fontId="53" fillId="7" borderId="7" xfId="1" applyFont="1" applyFill="1" applyBorder="1" applyAlignment="1"/>
    <xf numFmtId="0" fontId="39" fillId="7" borderId="7" xfId="1" applyFont="1" applyFill="1" applyBorder="1" applyAlignment="1">
      <alignment horizontal="left" indent="1"/>
    </xf>
    <xf numFmtId="0" fontId="54" fillId="7" borderId="7" xfId="1" applyFont="1" applyFill="1" applyBorder="1" applyAlignment="1">
      <alignment horizontal="center"/>
    </xf>
    <xf numFmtId="0" fontId="39" fillId="7" borderId="9" xfId="1" applyFont="1" applyFill="1" applyBorder="1" applyAlignment="1"/>
    <xf numFmtId="0" fontId="53" fillId="0" borderId="8" xfId="1" applyFont="1" applyFill="1" applyBorder="1" applyAlignment="1">
      <alignment horizontal="left"/>
    </xf>
    <xf numFmtId="0" fontId="39" fillId="0" borderId="8" xfId="1" applyFont="1" applyFill="1" applyBorder="1" applyAlignment="1">
      <alignment horizontal="left"/>
    </xf>
    <xf numFmtId="0" fontId="39" fillId="0" borderId="10" xfId="1" applyFont="1" applyFill="1" applyBorder="1" applyAlignment="1">
      <alignment horizontal="left"/>
    </xf>
    <xf numFmtId="0" fontId="51" fillId="0" borderId="0" xfId="0" applyFont="1" applyFill="1" applyAlignment="1">
      <alignment horizontal="center"/>
    </xf>
    <xf numFmtId="0" fontId="51" fillId="0" borderId="0" xfId="0" applyFont="1" applyAlignment="1">
      <alignment horizontal="center"/>
    </xf>
    <xf numFmtId="0" fontId="40" fillId="0" borderId="8" xfId="1" applyFont="1" applyFill="1" applyBorder="1" applyAlignment="1">
      <alignment horizontal="left"/>
    </xf>
    <xf numFmtId="0" fontId="77" fillId="14" borderId="53" xfId="0" applyFont="1" applyFill="1" applyBorder="1" applyAlignment="1">
      <alignment horizontal="left" vertical="center" wrapText="1"/>
    </xf>
    <xf numFmtId="0" fontId="72" fillId="9" borderId="0" xfId="0" applyFont="1" applyFill="1" applyAlignment="1">
      <alignment wrapText="1"/>
    </xf>
    <xf numFmtId="0" fontId="46" fillId="11" borderId="0" xfId="0" applyFont="1" applyFill="1" applyAlignment="1">
      <alignment horizontal="center"/>
    </xf>
    <xf numFmtId="0" fontId="32" fillId="0" borderId="0" xfId="0" applyFont="1" applyAlignment="1">
      <alignment horizontal="center" vertical="center"/>
    </xf>
    <xf numFmtId="0" fontId="11" fillId="0" borderId="8" xfId="1" applyFont="1" applyFill="1" applyBorder="1" applyAlignment="1">
      <alignment horizontal="left"/>
    </xf>
    <xf numFmtId="0" fontId="47" fillId="2" borderId="0" xfId="0" applyFont="1" applyFill="1" applyAlignment="1">
      <alignment horizontal="left"/>
    </xf>
    <xf numFmtId="0" fontId="80" fillId="14" borderId="53" xfId="0" applyFont="1" applyFill="1" applyBorder="1" applyAlignment="1">
      <alignment horizontal="center" vertical="center" wrapText="1"/>
    </xf>
    <xf numFmtId="0" fontId="64" fillId="9" borderId="0" xfId="0" applyFont="1" applyFill="1" applyAlignment="1">
      <alignment horizontal="center"/>
    </xf>
    <xf numFmtId="0" fontId="79" fillId="0" borderId="0" xfId="0" applyFont="1" applyAlignment="1">
      <alignment horizontal="left" wrapText="1" indent="1"/>
    </xf>
    <xf numFmtId="0" fontId="42" fillId="2" borderId="0" xfId="0" applyFont="1" applyFill="1" applyAlignment="1">
      <alignment horizontal="left"/>
    </xf>
    <xf numFmtId="0" fontId="46" fillId="2" borderId="0" xfId="0" applyFont="1" applyFill="1" applyAlignment="1">
      <alignment horizontal="center"/>
    </xf>
    <xf numFmtId="0" fontId="46" fillId="3" borderId="0" xfId="0" applyFont="1" applyFill="1" applyAlignment="1">
      <alignment horizontal="center"/>
    </xf>
    <xf numFmtId="0" fontId="42" fillId="3" borderId="0" xfId="0" applyFont="1" applyFill="1" applyAlignment="1">
      <alignment horizontal="left"/>
    </xf>
    <xf numFmtId="0" fontId="46" fillId="3" borderId="0" xfId="0" applyFont="1" applyFill="1"/>
    <xf numFmtId="0" fontId="42" fillId="11" borderId="0" xfId="0" applyFont="1" applyFill="1" applyAlignment="1">
      <alignment horizontal="left"/>
    </xf>
    <xf numFmtId="0" fontId="46" fillId="11" borderId="0" xfId="0" applyFont="1" applyFill="1"/>
    <xf numFmtId="0" fontId="51" fillId="11" borderId="0" xfId="0" applyFont="1" applyFill="1" applyAlignment="1">
      <alignment horizontal="center"/>
    </xf>
    <xf numFmtId="14" fontId="3" fillId="0" borderId="33" xfId="0" applyNumberFormat="1" applyFont="1" applyFill="1" applyBorder="1" applyAlignment="1">
      <alignment horizontal="center" wrapText="1"/>
    </xf>
    <xf numFmtId="0" fontId="65" fillId="0" borderId="0" xfId="0" applyFont="1" applyFill="1"/>
    <xf numFmtId="14" fontId="7" fillId="0" borderId="47" xfId="0" applyNumberFormat="1" applyFont="1" applyFill="1" applyBorder="1" applyAlignment="1">
      <alignment horizontal="center"/>
    </xf>
    <xf numFmtId="0" fontId="81" fillId="0" borderId="0" xfId="0" applyFont="1" applyBorder="1" applyAlignment="1">
      <alignment horizontal="center" shrinkToFit="1"/>
    </xf>
    <xf numFmtId="0" fontId="81" fillId="0" borderId="0" xfId="0" applyFont="1" applyAlignment="1">
      <alignment horizontal="left" indent="2"/>
    </xf>
    <xf numFmtId="0" fontId="81" fillId="0" borderId="0" xfId="0" applyFont="1" applyAlignment="1">
      <alignment horizontal="center"/>
    </xf>
    <xf numFmtId="9" fontId="81" fillId="0" borderId="0" xfId="0" applyNumberFormat="1" applyFont="1" applyAlignment="1">
      <alignment horizontal="center"/>
    </xf>
    <xf numFmtId="49" fontId="3" fillId="0" borderId="4" xfId="0" applyNumberFormat="1" applyFont="1" applyFill="1" applyBorder="1" applyAlignment="1">
      <alignment horizontal="center"/>
    </xf>
    <xf numFmtId="0" fontId="3" fillId="0" borderId="4" xfId="0" applyFont="1" applyFill="1" applyBorder="1" applyAlignment="1">
      <alignment horizontal="center"/>
    </xf>
    <xf numFmtId="0" fontId="3" fillId="0" borderId="33" xfId="0" applyFont="1" applyFill="1" applyBorder="1" applyAlignment="1">
      <alignment horizontal="center"/>
    </xf>
    <xf numFmtId="14" fontId="3" fillId="0" borderId="33" xfId="0" applyNumberFormat="1" applyFont="1" applyFill="1" applyBorder="1" applyAlignment="1">
      <alignment horizontal="center"/>
    </xf>
    <xf numFmtId="1" fontId="3" fillId="0" borderId="33" xfId="0" applyNumberFormat="1" applyFont="1" applyFill="1" applyBorder="1" applyAlignment="1">
      <alignment horizontal="center"/>
    </xf>
    <xf numFmtId="49" fontId="3" fillId="0" borderId="11" xfId="0" applyNumberFormat="1" applyFont="1" applyFill="1" applyBorder="1" applyAlignment="1">
      <alignment horizontal="center"/>
    </xf>
    <xf numFmtId="0" fontId="83" fillId="0" borderId="23" xfId="0" applyFont="1" applyFill="1" applyBorder="1" applyAlignment="1">
      <alignment horizontal="center" wrapText="1"/>
    </xf>
    <xf numFmtId="0" fontId="83" fillId="0" borderId="0" xfId="0" applyFont="1" applyFill="1" applyBorder="1" applyAlignment="1">
      <alignment horizontal="center" wrapText="1"/>
    </xf>
    <xf numFmtId="0" fontId="3" fillId="0" borderId="33" xfId="0" applyFont="1" applyFill="1" applyBorder="1" applyAlignment="1">
      <alignment horizontal="center" vertical="center"/>
    </xf>
    <xf numFmtId="0" fontId="84" fillId="0" borderId="35" xfId="0" applyFont="1" applyFill="1" applyBorder="1" applyAlignment="1">
      <alignment horizontal="left" indent="2"/>
    </xf>
    <xf numFmtId="0" fontId="84" fillId="0" borderId="43" xfId="0" applyFont="1" applyFill="1" applyBorder="1" applyAlignment="1">
      <alignment horizontal="center"/>
    </xf>
    <xf numFmtId="0" fontId="84" fillId="0" borderId="44" xfId="0" applyFont="1" applyFill="1" applyBorder="1" applyAlignment="1">
      <alignment horizontal="center"/>
    </xf>
    <xf numFmtId="1" fontId="3" fillId="0" borderId="4" xfId="0" applyNumberFormat="1" applyFont="1" applyFill="1" applyBorder="1" applyAlignment="1">
      <alignment horizontal="center" vertical="center"/>
    </xf>
    <xf numFmtId="0" fontId="3" fillId="0" borderId="31" xfId="0" applyFont="1" applyFill="1" applyBorder="1" applyAlignment="1">
      <alignment horizontal="left" vertical="center" indent="2"/>
    </xf>
    <xf numFmtId="0" fontId="2" fillId="0" borderId="4" xfId="0" applyFont="1" applyFill="1" applyBorder="1" applyAlignment="1">
      <alignment horizontal="center" vertical="center" wrapText="1"/>
    </xf>
    <xf numFmtId="0" fontId="3" fillId="0" borderId="11" xfId="0" applyFont="1" applyFill="1" applyBorder="1" applyAlignment="1">
      <alignment horizontal="center"/>
    </xf>
    <xf numFmtId="0" fontId="3" fillId="0" borderId="11" xfId="0" applyFont="1" applyFill="1" applyBorder="1" applyAlignment="1">
      <alignment horizontal="center" vertical="center" wrapText="1"/>
    </xf>
    <xf numFmtId="14" fontId="3" fillId="0" borderId="3" xfId="0" applyNumberFormat="1" applyFont="1" applyFill="1" applyBorder="1" applyAlignment="1">
      <alignment horizontal="center"/>
    </xf>
    <xf numFmtId="0" fontId="14" fillId="0" borderId="0" xfId="0" applyFont="1" applyFill="1" applyBorder="1" applyAlignment="1">
      <alignment horizontal="left" indent="1"/>
    </xf>
    <xf numFmtId="0" fontId="3" fillId="0" borderId="0" xfId="0" applyFont="1" applyFill="1" applyBorder="1" applyAlignment="1">
      <alignment horizontal="left" wrapText="1"/>
    </xf>
    <xf numFmtId="49" fontId="3" fillId="0" borderId="0" xfId="0" applyNumberFormat="1" applyFont="1" applyFill="1" applyBorder="1" applyAlignment="1">
      <alignment horizontal="center"/>
    </xf>
    <xf numFmtId="1" fontId="3" fillId="0" borderId="0" xfId="0" applyNumberFormat="1" applyFont="1" applyFill="1" applyBorder="1" applyAlignment="1">
      <alignment horizontal="center"/>
    </xf>
    <xf numFmtId="0" fontId="3" fillId="0" borderId="33" xfId="0" applyFont="1" applyFill="1" applyBorder="1" applyAlignment="1">
      <alignment horizontal="center" vertical="center" wrapText="1"/>
    </xf>
    <xf numFmtId="1" fontId="3" fillId="0" borderId="33" xfId="0" applyNumberFormat="1" applyFont="1" applyFill="1" applyBorder="1" applyAlignment="1">
      <alignment horizontal="center" vertical="center"/>
    </xf>
    <xf numFmtId="49" fontId="85" fillId="0" borderId="4" xfId="0" applyNumberFormat="1" applyFont="1" applyFill="1" applyBorder="1" applyAlignment="1">
      <alignment horizontal="center"/>
    </xf>
    <xf numFmtId="1" fontId="85" fillId="0" borderId="4" xfId="0" applyNumberFormat="1" applyFont="1" applyFill="1" applyBorder="1" applyAlignment="1">
      <alignment horizontal="center"/>
    </xf>
    <xf numFmtId="49" fontId="86" fillId="0" borderId="4" xfId="0" applyNumberFormat="1" applyFont="1" applyFill="1" applyBorder="1" applyAlignment="1"/>
    <xf numFmtId="1" fontId="86" fillId="0" borderId="4" xfId="0" applyNumberFormat="1" applyFont="1" applyFill="1" applyBorder="1" applyAlignment="1">
      <alignment horizontal="center"/>
    </xf>
    <xf numFmtId="49" fontId="85" fillId="0" borderId="4" xfId="0" applyNumberFormat="1" applyFont="1" applyFill="1" applyBorder="1" applyAlignment="1"/>
    <xf numFmtId="49" fontId="88" fillId="0" borderId="4" xfId="0" applyNumberFormat="1" applyFont="1" applyFill="1" applyBorder="1" applyAlignment="1">
      <alignment wrapText="1"/>
    </xf>
    <xf numFmtId="10" fontId="88" fillId="0" borderId="4" xfId="0" applyNumberFormat="1" applyFont="1" applyFill="1" applyBorder="1" applyAlignment="1">
      <alignment horizontal="center" wrapText="1"/>
    </xf>
    <xf numFmtId="1" fontId="87" fillId="0" borderId="4" xfId="0" applyNumberFormat="1" applyFont="1" applyFill="1" applyBorder="1" applyAlignment="1">
      <alignment horizontal="center"/>
    </xf>
    <xf numFmtId="49" fontId="90" fillId="0" borderId="4" xfId="0" applyNumberFormat="1" applyFont="1" applyFill="1" applyBorder="1" applyAlignment="1"/>
    <xf numFmtId="1" fontId="90" fillId="0" borderId="4" xfId="0" applyNumberFormat="1" applyFont="1" applyFill="1" applyBorder="1" applyAlignment="1">
      <alignment horizontal="center"/>
    </xf>
    <xf numFmtId="49" fontId="89" fillId="0" borderId="4" xfId="0" applyNumberFormat="1" applyFont="1" applyFill="1" applyBorder="1" applyAlignment="1"/>
    <xf numFmtId="49" fontId="91" fillId="0" borderId="4" xfId="0" applyNumberFormat="1" applyFont="1" applyFill="1" applyBorder="1" applyAlignment="1"/>
    <xf numFmtId="1" fontId="91" fillId="0" borderId="4" xfId="0" applyNumberFormat="1" applyFont="1" applyFill="1" applyBorder="1" applyAlignment="1">
      <alignment horizontal="center"/>
    </xf>
    <xf numFmtId="49" fontId="85" fillId="0" borderId="4" xfId="0" applyNumberFormat="1" applyFont="1" applyFill="1" applyBorder="1" applyAlignment="1">
      <alignment horizontal="left"/>
    </xf>
    <xf numFmtId="49" fontId="92" fillId="0" borderId="4" xfId="0" applyNumberFormat="1" applyFont="1" applyFill="1" applyBorder="1" applyAlignment="1">
      <alignment horizontal="center"/>
    </xf>
    <xf numFmtId="49" fontId="92" fillId="0" borderId="4" xfId="0" applyNumberFormat="1" applyFont="1" applyFill="1" applyBorder="1" applyAlignment="1">
      <alignment horizontal="left"/>
    </xf>
    <xf numFmtId="49" fontId="93" fillId="0" borderId="4" xfId="0" applyNumberFormat="1" applyFont="1" applyFill="1" applyBorder="1" applyAlignment="1">
      <alignment horizontal="left"/>
    </xf>
    <xf numFmtId="1" fontId="94" fillId="0" borderId="4" xfId="0" applyNumberFormat="1" applyFont="1" applyFill="1" applyBorder="1" applyAlignment="1">
      <alignment horizontal="center"/>
    </xf>
    <xf numFmtId="10" fontId="100" fillId="0" borderId="33" xfId="0" applyNumberFormat="1" applyFont="1" applyFill="1" applyBorder="1" applyAlignment="1">
      <alignment horizontal="center"/>
    </xf>
    <xf numFmtId="10" fontId="100" fillId="0" borderId="4" xfId="0" applyNumberFormat="1" applyFont="1" applyFill="1" applyBorder="1" applyAlignment="1">
      <alignment horizontal="center"/>
    </xf>
    <xf numFmtId="1" fontId="3" fillId="0" borderId="11" xfId="0" applyNumberFormat="1" applyFont="1" applyFill="1" applyBorder="1" applyAlignment="1">
      <alignment horizontal="center"/>
    </xf>
    <xf numFmtId="14" fontId="3" fillId="0" borderId="11" xfId="0" applyNumberFormat="1" applyFont="1" applyFill="1" applyBorder="1" applyAlignment="1">
      <alignment horizontal="center"/>
    </xf>
    <xf numFmtId="14" fontId="3" fillId="0" borderId="4" xfId="0" applyNumberFormat="1" applyFont="1" applyFill="1" applyBorder="1" applyAlignment="1">
      <alignment horizontal="center"/>
    </xf>
    <xf numFmtId="1" fontId="3" fillId="0" borderId="4" xfId="0" applyNumberFormat="1" applyFont="1" applyFill="1" applyBorder="1" applyAlignment="1">
      <alignment horizontal="center"/>
    </xf>
    <xf numFmtId="0" fontId="71" fillId="0" borderId="9" xfId="0" applyFont="1" applyFill="1" applyBorder="1" applyAlignment="1">
      <alignment horizontal="center"/>
    </xf>
    <xf numFmtId="14" fontId="3" fillId="0" borderId="11" xfId="0" applyNumberFormat="1" applyFont="1" applyFill="1" applyBorder="1" applyAlignment="1">
      <alignment horizontal="center" wrapText="1"/>
    </xf>
    <xf numFmtId="0" fontId="102" fillId="9" borderId="0" xfId="0" applyFont="1" applyFill="1" applyAlignment="1">
      <alignment horizontal="center"/>
    </xf>
    <xf numFmtId="49" fontId="95" fillId="0" borderId="45" xfId="0" applyNumberFormat="1" applyFont="1" applyFill="1" applyBorder="1" applyAlignment="1">
      <alignment horizontal="center"/>
    </xf>
    <xf numFmtId="49" fontId="95" fillId="0" borderId="46" xfId="0" applyNumberFormat="1" applyFont="1" applyFill="1" applyBorder="1" applyAlignment="1">
      <alignment horizontal="left"/>
    </xf>
    <xf numFmtId="49" fontId="95" fillId="0" borderId="46" xfId="0" applyNumberFormat="1" applyFont="1" applyFill="1" applyBorder="1" applyAlignment="1">
      <alignment horizontal="center"/>
    </xf>
    <xf numFmtId="10" fontId="95" fillId="0" borderId="47" xfId="0" applyNumberFormat="1" applyFont="1" applyFill="1" applyBorder="1" applyAlignment="1">
      <alignment horizontal="center"/>
    </xf>
    <xf numFmtId="0" fontId="71" fillId="0" borderId="16" xfId="0" applyFont="1" applyFill="1" applyBorder="1" applyAlignment="1">
      <alignment horizontal="center"/>
    </xf>
    <xf numFmtId="0" fontId="71" fillId="0" borderId="41" xfId="0" applyFont="1" applyFill="1" applyBorder="1" applyAlignment="1">
      <alignment horizontal="center"/>
    </xf>
    <xf numFmtId="0" fontId="31" fillId="0" borderId="20" xfId="0" applyFont="1" applyFill="1" applyBorder="1" applyAlignment="1">
      <alignment horizontal="center" vertical="center"/>
    </xf>
    <xf numFmtId="0" fontId="104" fillId="0" borderId="17" xfId="4" applyFont="1" applyBorder="1" applyAlignment="1">
      <alignment horizontal="center" vertical="center" shrinkToFit="1"/>
    </xf>
    <xf numFmtId="0" fontId="71" fillId="0" borderId="29" xfId="0" applyFont="1" applyFill="1" applyBorder="1" applyAlignment="1">
      <alignment horizontal="left" indent="2"/>
    </xf>
    <xf numFmtId="0" fontId="71" fillId="0" borderId="40" xfId="0" applyFont="1" applyFill="1" applyBorder="1" applyAlignment="1">
      <alignment horizontal="center"/>
    </xf>
    <xf numFmtId="0" fontId="3" fillId="0" borderId="38" xfId="0" applyFont="1" applyFill="1" applyBorder="1" applyAlignment="1">
      <alignment horizontal="center"/>
    </xf>
    <xf numFmtId="49" fontId="3" fillId="0" borderId="38" xfId="0" applyNumberFormat="1" applyFont="1" applyFill="1" applyBorder="1" applyAlignment="1">
      <alignment horizontal="center"/>
    </xf>
    <xf numFmtId="0" fontId="3" fillId="0" borderId="38" xfId="0" applyFont="1" applyFill="1" applyBorder="1" applyAlignment="1">
      <alignment horizontal="center" vertical="center"/>
    </xf>
    <xf numFmtId="1" fontId="3" fillId="0" borderId="38" xfId="0" applyNumberFormat="1" applyFont="1" applyFill="1" applyBorder="1" applyAlignment="1">
      <alignment horizontal="center"/>
    </xf>
    <xf numFmtId="14" fontId="3" fillId="0" borderId="38" xfId="0" applyNumberFormat="1" applyFont="1" applyFill="1" applyBorder="1" applyAlignment="1">
      <alignment horizontal="center" wrapText="1"/>
    </xf>
    <xf numFmtId="14" fontId="3" fillId="0" borderId="38" xfId="0" applyNumberFormat="1" applyFont="1" applyFill="1" applyBorder="1" applyAlignment="1">
      <alignment horizontal="center"/>
    </xf>
    <xf numFmtId="49" fontId="3" fillId="0" borderId="45" xfId="0" applyNumberFormat="1" applyFont="1" applyFill="1" applyBorder="1" applyAlignment="1" applyProtection="1">
      <alignment horizontal="center"/>
      <protection locked="0"/>
    </xf>
    <xf numFmtId="49" fontId="3" fillId="0" borderId="54" xfId="0" applyNumberFormat="1" applyFont="1" applyFill="1" applyBorder="1" applyAlignment="1" applyProtection="1">
      <alignment horizontal="center"/>
      <protection locked="0"/>
    </xf>
    <xf numFmtId="49" fontId="3" fillId="0" borderId="46" xfId="0" applyNumberFormat="1" applyFont="1" applyFill="1" applyBorder="1" applyAlignment="1" applyProtection="1">
      <alignment horizontal="center"/>
      <protection locked="0"/>
    </xf>
    <xf numFmtId="49" fontId="3" fillId="0" borderId="47" xfId="0" applyNumberFormat="1" applyFont="1" applyFill="1" applyBorder="1" applyAlignment="1" applyProtection="1">
      <alignment horizontal="center"/>
      <protection locked="0"/>
    </xf>
    <xf numFmtId="0" fontId="84" fillId="0" borderId="42" xfId="0" applyFont="1" applyFill="1" applyBorder="1" applyAlignment="1">
      <alignment horizontal="center"/>
    </xf>
    <xf numFmtId="10" fontId="3" fillId="0" borderId="38" xfId="0" applyNumberFormat="1" applyFont="1" applyFill="1" applyBorder="1" applyAlignment="1">
      <alignment horizontal="center"/>
    </xf>
    <xf numFmtId="1" fontId="3" fillId="0" borderId="38" xfId="0" applyNumberFormat="1" applyFont="1" applyFill="1" applyBorder="1" applyAlignment="1">
      <alignment horizontal="center" vertical="center"/>
    </xf>
    <xf numFmtId="1" fontId="3" fillId="0" borderId="31" xfId="0" applyNumberFormat="1" applyFont="1" applyFill="1" applyBorder="1" applyAlignment="1">
      <alignment horizontal="center"/>
    </xf>
    <xf numFmtId="1" fontId="3" fillId="0" borderId="26" xfId="0" applyNumberFormat="1" applyFont="1" applyFill="1" applyBorder="1" applyAlignment="1">
      <alignment horizontal="center"/>
    </xf>
    <xf numFmtId="1" fontId="3" fillId="0" borderId="46" xfId="0" applyNumberFormat="1" applyFont="1" applyFill="1" applyBorder="1" applyAlignment="1">
      <alignment horizontal="center"/>
    </xf>
    <xf numFmtId="0" fontId="3" fillId="0" borderId="26" xfId="0" applyFont="1" applyFill="1" applyBorder="1" applyAlignment="1">
      <alignment horizontal="left" indent="2"/>
    </xf>
    <xf numFmtId="0" fontId="3" fillId="0" borderId="55" xfId="0" applyFont="1" applyFill="1" applyBorder="1" applyAlignment="1">
      <alignment horizontal="left" indent="2"/>
    </xf>
    <xf numFmtId="0" fontId="103" fillId="14" borderId="56" xfId="0" applyFont="1" applyFill="1" applyBorder="1" applyAlignment="1">
      <alignment horizontal="center" vertical="center" wrapText="1"/>
    </xf>
    <xf numFmtId="10" fontId="85" fillId="0" borderId="4" xfId="0" applyNumberFormat="1" applyFont="1" applyFill="1" applyBorder="1" applyAlignment="1">
      <alignment horizontal="center"/>
    </xf>
    <xf numFmtId="49" fontId="86" fillId="0" borderId="4" xfId="0" applyNumberFormat="1" applyFont="1" applyFill="1" applyBorder="1" applyAlignment="1">
      <alignment horizontal="center"/>
    </xf>
    <xf numFmtId="10" fontId="86" fillId="0" borderId="4" xfId="0" applyNumberFormat="1" applyFont="1" applyFill="1" applyBorder="1" applyAlignment="1">
      <alignment horizontal="center"/>
    </xf>
    <xf numFmtId="49" fontId="87" fillId="0" borderId="4" xfId="0" applyNumberFormat="1" applyFont="1" applyFill="1" applyBorder="1" applyAlignment="1">
      <alignment horizontal="center"/>
    </xf>
    <xf numFmtId="10" fontId="87" fillId="0" borderId="4" xfId="0" applyNumberFormat="1" applyFont="1" applyFill="1" applyBorder="1" applyAlignment="1">
      <alignment horizontal="center"/>
    </xf>
    <xf numFmtId="49" fontId="89" fillId="0" borderId="4" xfId="0" applyNumberFormat="1" applyFont="1" applyFill="1" applyBorder="1" applyAlignment="1">
      <alignment horizontal="center"/>
    </xf>
    <xf numFmtId="10" fontId="89" fillId="0" borderId="4" xfId="0" applyNumberFormat="1" applyFont="1" applyFill="1" applyBorder="1" applyAlignment="1">
      <alignment horizontal="center"/>
    </xf>
    <xf numFmtId="49" fontId="91" fillId="0" borderId="4" xfId="0" applyNumberFormat="1" applyFont="1" applyFill="1" applyBorder="1" applyAlignment="1">
      <alignment horizontal="center"/>
    </xf>
    <xf numFmtId="10" fontId="91" fillId="0" borderId="4" xfId="0" applyNumberFormat="1" applyFont="1" applyFill="1" applyBorder="1" applyAlignment="1">
      <alignment horizontal="center"/>
    </xf>
    <xf numFmtId="10" fontId="92" fillId="0" borderId="4" xfId="0" applyNumberFormat="1" applyFont="1" applyFill="1" applyBorder="1" applyAlignment="1">
      <alignment horizontal="center"/>
    </xf>
    <xf numFmtId="49" fontId="93" fillId="0" borderId="4" xfId="0" applyNumberFormat="1" applyFont="1" applyFill="1" applyBorder="1" applyAlignment="1">
      <alignment horizontal="center"/>
    </xf>
    <xf numFmtId="10" fontId="93" fillId="0" borderId="4" xfId="0" applyNumberFormat="1" applyFont="1" applyFill="1" applyBorder="1" applyAlignment="1">
      <alignment horizontal="center"/>
    </xf>
    <xf numFmtId="0" fontId="31" fillId="0" borderId="4" xfId="0" applyFont="1" applyFill="1" applyBorder="1" applyAlignment="1">
      <alignment horizontal="center"/>
    </xf>
    <xf numFmtId="49" fontId="109" fillId="0" borderId="4" xfId="0" applyNumberFormat="1" applyFont="1" applyFill="1" applyBorder="1" applyAlignment="1">
      <alignment horizontal="center"/>
    </xf>
    <xf numFmtId="0" fontId="31" fillId="0" borderId="0" xfId="0" applyFont="1" applyAlignment="1">
      <alignment horizontal="center"/>
    </xf>
    <xf numFmtId="0" fontId="31" fillId="0" borderId="0" xfId="0" applyFont="1" applyAlignment="1">
      <alignment horizontal="center" vertical="center"/>
    </xf>
    <xf numFmtId="0" fontId="48" fillId="0" borderId="0" xfId="1" applyFont="1" applyBorder="1" applyAlignment="1"/>
    <xf numFmtId="0" fontId="39" fillId="0" borderId="0" xfId="1" applyFont="1" applyBorder="1"/>
    <xf numFmtId="0" fontId="39" fillId="0" borderId="0" xfId="1" applyFont="1" applyBorder="1" applyAlignment="1"/>
    <xf numFmtId="0" fontId="39" fillId="0" borderId="0" xfId="1" applyFont="1" applyBorder="1" applyAlignment="1">
      <alignment horizontal="left" indent="2"/>
    </xf>
    <xf numFmtId="0" fontId="112" fillId="0" borderId="0" xfId="1" applyFont="1" applyBorder="1" applyAlignment="1"/>
    <xf numFmtId="0" fontId="39" fillId="0" borderId="0" xfId="1" applyFont="1" applyBorder="1" applyAlignment="1">
      <alignment horizontal="left" indent="4"/>
    </xf>
    <xf numFmtId="0" fontId="113" fillId="0" borderId="0" xfId="1" applyFont="1" applyBorder="1" applyAlignment="1">
      <alignment horizontal="left" indent="6"/>
    </xf>
    <xf numFmtId="0" fontId="62" fillId="0" borderId="0" xfId="0" applyFont="1" applyFill="1" applyBorder="1" applyAlignment="1">
      <alignment horizontal="center" wrapText="1"/>
    </xf>
    <xf numFmtId="0" fontId="114" fillId="0" borderId="0" xfId="0" applyFont="1" applyFill="1" applyAlignment="1"/>
    <xf numFmtId="1" fontId="3" fillId="0" borderId="54" xfId="0" applyNumberFormat="1" applyFont="1" applyFill="1" applyBorder="1" applyAlignment="1">
      <alignment horizontal="center"/>
    </xf>
    <xf numFmtId="14" fontId="3" fillId="0" borderId="11" xfId="0" applyNumberFormat="1" applyFont="1" applyFill="1" applyBorder="1" applyAlignment="1">
      <alignment horizontal="center"/>
    </xf>
    <xf numFmtId="1" fontId="3" fillId="0" borderId="11" xfId="0" applyNumberFormat="1" applyFont="1" applyFill="1" applyBorder="1" applyAlignment="1">
      <alignment horizontal="center"/>
    </xf>
    <xf numFmtId="0" fontId="2" fillId="0" borderId="11" xfId="0" applyFont="1" applyFill="1" applyBorder="1" applyAlignment="1">
      <alignment horizontal="center" vertical="center" wrapText="1"/>
    </xf>
    <xf numFmtId="1" fontId="3" fillId="0" borderId="47" xfId="0" applyNumberFormat="1" applyFont="1" applyFill="1" applyBorder="1" applyAlignment="1">
      <alignment horizontal="center"/>
    </xf>
    <xf numFmtId="0" fontId="2" fillId="0" borderId="33" xfId="0" applyFont="1" applyFill="1" applyBorder="1" applyAlignment="1">
      <alignment horizontal="center" vertical="center" wrapText="1"/>
    </xf>
    <xf numFmtId="0" fontId="84" fillId="0" borderId="35" xfId="0" applyFont="1" applyFill="1" applyBorder="1" applyAlignment="1">
      <alignment horizontal="left" vertical="center"/>
    </xf>
    <xf numFmtId="0" fontId="84" fillId="0" borderId="42" xfId="0" applyFont="1" applyFill="1" applyBorder="1" applyAlignment="1">
      <alignment horizontal="center" vertical="center"/>
    </xf>
    <xf numFmtId="0" fontId="84" fillId="0" borderId="43" xfId="0" applyFont="1" applyFill="1" applyBorder="1" applyAlignment="1">
      <alignment horizontal="center" vertical="center"/>
    </xf>
    <xf numFmtId="0" fontId="84" fillId="0" borderId="43" xfId="0" applyFont="1" applyFill="1" applyBorder="1" applyAlignment="1">
      <alignment horizontal="center" vertical="center" wrapText="1"/>
    </xf>
    <xf numFmtId="0" fontId="84" fillId="0" borderId="44" xfId="0" applyFont="1" applyFill="1" applyBorder="1" applyAlignment="1">
      <alignment horizontal="center" vertical="center"/>
    </xf>
    <xf numFmtId="10" fontId="3" fillId="0" borderId="4" xfId="0" applyNumberFormat="1" applyFont="1" applyFill="1" applyBorder="1" applyAlignment="1">
      <alignment horizontal="center"/>
    </xf>
    <xf numFmtId="0" fontId="3" fillId="0" borderId="58" xfId="0" applyFont="1" applyFill="1" applyBorder="1" applyAlignment="1">
      <alignment horizontal="left" vertical="center" indent="2"/>
    </xf>
    <xf numFmtId="14" fontId="3" fillId="0" borderId="11" xfId="0" applyNumberFormat="1" applyFont="1" applyFill="1" applyBorder="1" applyAlignment="1">
      <alignment horizontal="center"/>
    </xf>
    <xf numFmtId="1" fontId="3" fillId="0" borderId="11" xfId="0" applyNumberFormat="1" applyFont="1" applyFill="1" applyBorder="1" applyAlignment="1">
      <alignment horizontal="center"/>
    </xf>
    <xf numFmtId="1" fontId="3" fillId="0" borderId="31" xfId="0" applyNumberFormat="1" applyFont="1" applyFill="1" applyBorder="1" applyAlignment="1">
      <alignment horizontal="center"/>
    </xf>
    <xf numFmtId="0" fontId="3" fillId="0" borderId="11" xfId="0" applyFont="1" applyFill="1" applyBorder="1" applyAlignment="1">
      <alignment horizontal="center" vertical="center"/>
    </xf>
    <xf numFmtId="0" fontId="18" fillId="0" borderId="0" xfId="0" applyFont="1" applyFill="1" applyAlignment="1"/>
    <xf numFmtId="1" fontId="3" fillId="0" borderId="38" xfId="0" applyNumberFormat="1" applyFont="1" applyFill="1" applyBorder="1" applyAlignment="1">
      <alignment horizontal="center" wrapText="1"/>
    </xf>
    <xf numFmtId="1" fontId="3" fillId="0" borderId="38" xfId="0" applyNumberFormat="1" applyFont="1" applyFill="1" applyBorder="1" applyAlignment="1">
      <alignment horizontal="center" vertical="center" wrapText="1"/>
    </xf>
    <xf numFmtId="0" fontId="3" fillId="0" borderId="31" xfId="0" applyFont="1" applyFill="1" applyBorder="1" applyAlignment="1">
      <alignment horizontal="center" vertical="center"/>
    </xf>
    <xf numFmtId="0" fontId="71" fillId="0" borderId="44" xfId="0" applyFont="1" applyFill="1" applyBorder="1" applyAlignment="1">
      <alignment horizontal="center"/>
    </xf>
    <xf numFmtId="0" fontId="71" fillId="0" borderId="43" xfId="0" applyFont="1" applyFill="1" applyBorder="1" applyAlignment="1">
      <alignment horizontal="center"/>
    </xf>
    <xf numFmtId="0" fontId="84" fillId="0" borderId="59" xfId="0" applyFont="1" applyFill="1" applyBorder="1" applyAlignment="1">
      <alignment horizontal="center" vertical="center"/>
    </xf>
    <xf numFmtId="10" fontId="100" fillId="0" borderId="11" xfId="0" applyNumberFormat="1" applyFont="1" applyFill="1" applyBorder="1" applyAlignment="1">
      <alignment horizontal="center"/>
    </xf>
    <xf numFmtId="1" fontId="3" fillId="0" borderId="11" xfId="0" applyNumberFormat="1" applyFont="1" applyFill="1" applyBorder="1" applyAlignment="1">
      <alignment horizontal="center" vertical="center"/>
    </xf>
    <xf numFmtId="0" fontId="3" fillId="0" borderId="31" xfId="0" applyFont="1" applyFill="1" applyBorder="1" applyAlignment="1">
      <alignment horizontal="center"/>
    </xf>
    <xf numFmtId="10" fontId="100" fillId="0" borderId="31" xfId="0" applyNumberFormat="1" applyFont="1" applyFill="1" applyBorder="1" applyAlignment="1">
      <alignment horizontal="center"/>
    </xf>
    <xf numFmtId="0" fontId="2" fillId="0" borderId="31" xfId="0" applyFont="1" applyFill="1" applyBorder="1" applyAlignment="1">
      <alignment horizontal="center" vertical="center" wrapText="1"/>
    </xf>
    <xf numFmtId="10" fontId="84" fillId="0" borderId="11" xfId="0" applyNumberFormat="1" applyFont="1" applyFill="1" applyBorder="1" applyAlignment="1">
      <alignment horizontal="center"/>
    </xf>
    <xf numFmtId="10" fontId="116" fillId="0" borderId="4" xfId="0" applyNumberFormat="1" applyFont="1" applyFill="1" applyBorder="1" applyAlignment="1">
      <alignment horizontal="center"/>
    </xf>
    <xf numFmtId="1" fontId="3" fillId="0" borderId="54" xfId="0" applyNumberFormat="1" applyFont="1" applyFill="1" applyBorder="1" applyAlignment="1">
      <alignment horizontal="center"/>
    </xf>
    <xf numFmtId="14" fontId="3" fillId="0" borderId="11" xfId="0" applyNumberFormat="1" applyFont="1" applyFill="1" applyBorder="1" applyAlignment="1">
      <alignment horizontal="center"/>
    </xf>
    <xf numFmtId="14" fontId="3" fillId="0" borderId="32" xfId="0" applyNumberFormat="1" applyFont="1" applyFill="1" applyBorder="1" applyAlignment="1">
      <alignment horizontal="center"/>
    </xf>
    <xf numFmtId="1" fontId="3" fillId="0" borderId="11" xfId="0" applyNumberFormat="1" applyFont="1" applyFill="1" applyBorder="1" applyAlignment="1">
      <alignment horizontal="center"/>
    </xf>
    <xf numFmtId="1" fontId="3" fillId="0" borderId="32" xfId="0" applyNumberFormat="1" applyFont="1" applyFill="1" applyBorder="1" applyAlignment="1">
      <alignment horizontal="center"/>
    </xf>
    <xf numFmtId="1" fontId="3" fillId="0" borderId="31" xfId="0" applyNumberFormat="1" applyFont="1" applyFill="1" applyBorder="1" applyAlignment="1">
      <alignment horizontal="center"/>
    </xf>
    <xf numFmtId="0" fontId="71" fillId="0" borderId="37" xfId="0" applyFont="1" applyFill="1" applyBorder="1" applyAlignment="1">
      <alignment horizontal="center"/>
    </xf>
    <xf numFmtId="0" fontId="3" fillId="0" borderId="32" xfId="0" applyFont="1" applyFill="1" applyBorder="1" applyAlignment="1">
      <alignment horizontal="center" vertical="center"/>
    </xf>
    <xf numFmtId="0" fontId="3" fillId="0" borderId="32" xfId="0" applyFont="1" applyFill="1" applyBorder="1" applyAlignment="1">
      <alignment horizontal="center"/>
    </xf>
    <xf numFmtId="49" fontId="3" fillId="0" borderId="32" xfId="0" applyNumberFormat="1" applyFont="1" applyFill="1" applyBorder="1" applyAlignment="1">
      <alignment horizontal="center"/>
    </xf>
    <xf numFmtId="49" fontId="3" fillId="0" borderId="28" xfId="0" applyNumberFormat="1" applyFont="1" applyFill="1" applyBorder="1" applyAlignment="1" applyProtection="1">
      <alignment horizontal="center"/>
      <protection locked="0"/>
    </xf>
    <xf numFmtId="14" fontId="3" fillId="0" borderId="32" xfId="0" applyNumberFormat="1" applyFont="1" applyFill="1" applyBorder="1" applyAlignment="1">
      <alignment horizontal="center" wrapText="1"/>
    </xf>
    <xf numFmtId="0" fontId="3" fillId="0" borderId="31" xfId="0" applyFont="1" applyFill="1" applyBorder="1" applyAlignment="1">
      <alignment horizontal="center" vertical="center" wrapText="1"/>
    </xf>
    <xf numFmtId="1" fontId="3" fillId="0" borderId="31" xfId="0" applyNumberFormat="1" applyFont="1" applyFill="1" applyBorder="1" applyAlignment="1">
      <alignment horizontal="center" wrapText="1"/>
    </xf>
    <xf numFmtId="1" fontId="3" fillId="0" borderId="4" xfId="0" applyNumberFormat="1" applyFont="1" applyFill="1" applyBorder="1" applyAlignment="1">
      <alignment horizontal="center" wrapText="1"/>
    </xf>
    <xf numFmtId="10" fontId="3" fillId="0" borderId="33" xfId="0" applyNumberFormat="1" applyFont="1" applyFill="1" applyBorder="1" applyAlignment="1">
      <alignment horizontal="center"/>
    </xf>
    <xf numFmtId="1" fontId="3" fillId="0" borderId="31"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0" fontId="3" fillId="0" borderId="31" xfId="0" applyFont="1" applyFill="1" applyBorder="1" applyAlignment="1">
      <alignment horizontal="center" wrapText="1"/>
    </xf>
    <xf numFmtId="0" fontId="3" fillId="0" borderId="38" xfId="0" applyFont="1" applyFill="1" applyBorder="1" applyAlignment="1">
      <alignment horizontal="center" wrapText="1"/>
    </xf>
    <xf numFmtId="14" fontId="3" fillId="0" borderId="11" xfId="0" applyNumberFormat="1" applyFont="1" applyFill="1" applyBorder="1" applyAlignment="1">
      <alignment horizontal="center"/>
    </xf>
    <xf numFmtId="14" fontId="3" fillId="0" borderId="32" xfId="0" applyNumberFormat="1" applyFont="1" applyFill="1" applyBorder="1" applyAlignment="1">
      <alignment horizontal="center"/>
    </xf>
    <xf numFmtId="1" fontId="3" fillId="0" borderId="11" xfId="0" applyNumberFormat="1" applyFont="1" applyFill="1" applyBorder="1" applyAlignment="1">
      <alignment horizontal="center"/>
    </xf>
    <xf numFmtId="1" fontId="3" fillId="0" borderId="32" xfId="0" applyNumberFormat="1" applyFont="1" applyFill="1" applyBorder="1" applyAlignment="1">
      <alignment horizontal="center"/>
    </xf>
    <xf numFmtId="1" fontId="14" fillId="0" borderId="4" xfId="0" applyNumberFormat="1" applyFont="1" applyFill="1" applyBorder="1" applyAlignment="1">
      <alignment horizontal="center" vertical="center" wrapText="1"/>
    </xf>
    <xf numFmtId="49" fontId="5" fillId="0" borderId="32" xfId="0" applyNumberFormat="1" applyFont="1" applyFill="1" applyBorder="1" applyAlignment="1">
      <alignment horizontal="center"/>
    </xf>
    <xf numFmtId="0" fontId="32" fillId="0" borderId="0" xfId="0" applyFont="1" applyAlignment="1">
      <alignment vertical="center" wrapText="1"/>
    </xf>
    <xf numFmtId="0" fontId="32" fillId="2" borderId="0" xfId="0" applyFont="1" applyFill="1" applyAlignment="1">
      <alignment horizontal="center" vertical="center" wrapText="1"/>
    </xf>
    <xf numFmtId="0" fontId="3" fillId="0" borderId="0" xfId="0" applyFont="1" applyAlignment="1">
      <alignment horizontal="left" wrapText="1" indent="1"/>
    </xf>
    <xf numFmtId="0" fontId="17" fillId="0" borderId="0" xfId="0" applyFont="1" applyAlignment="1">
      <alignment horizontal="center" vertical="center"/>
    </xf>
    <xf numFmtId="0" fontId="16" fillId="0" borderId="0" xfId="0" applyFont="1" applyFill="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0" xfId="0" applyFont="1" applyAlignment="1">
      <alignment horizontal="left" wrapText="1"/>
    </xf>
    <xf numFmtId="14" fontId="3" fillId="5" borderId="5" xfId="0" applyNumberFormat="1" applyFont="1" applyFill="1" applyBorder="1" applyAlignment="1">
      <alignment horizontal="left"/>
    </xf>
    <xf numFmtId="14" fontId="3" fillId="5" borderId="13" xfId="0" applyNumberFormat="1" applyFont="1" applyFill="1" applyBorder="1" applyAlignment="1">
      <alignment horizontal="left"/>
    </xf>
    <xf numFmtId="14" fontId="3" fillId="5" borderId="7" xfId="0" applyNumberFormat="1" applyFont="1" applyFill="1" applyBorder="1" applyAlignment="1">
      <alignment horizontal="left"/>
    </xf>
    <xf numFmtId="14" fontId="3" fillId="5" borderId="0" xfId="0" applyNumberFormat="1" applyFont="1" applyFill="1" applyBorder="1" applyAlignment="1">
      <alignment horizontal="left"/>
    </xf>
    <xf numFmtId="14" fontId="3" fillId="5" borderId="9" xfId="0" applyNumberFormat="1" applyFont="1" applyFill="1" applyBorder="1" applyAlignment="1">
      <alignment horizontal="left"/>
    </xf>
    <xf numFmtId="14" fontId="3" fillId="5" borderId="1" xfId="0" applyNumberFormat="1" applyFont="1" applyFill="1" applyBorder="1" applyAlignment="1">
      <alignment horizontal="left"/>
    </xf>
    <xf numFmtId="0" fontId="3" fillId="0" borderId="50" xfId="0" applyFont="1" applyFill="1" applyBorder="1" applyAlignment="1">
      <alignment horizontal="center"/>
    </xf>
    <xf numFmtId="0" fontId="3" fillId="0" borderId="51" xfId="0" applyFont="1" applyFill="1" applyBorder="1" applyAlignment="1">
      <alignment horizontal="center"/>
    </xf>
    <xf numFmtId="0" fontId="3" fillId="0" borderId="52" xfId="0" applyFont="1" applyFill="1" applyBorder="1" applyAlignment="1">
      <alignment horizontal="center"/>
    </xf>
    <xf numFmtId="14" fontId="16" fillId="8" borderId="31" xfId="1" applyNumberFormat="1" applyFont="1" applyFill="1" applyBorder="1" applyAlignment="1">
      <alignment horizontal="center"/>
    </xf>
    <xf numFmtId="14" fontId="16" fillId="8" borderId="12" xfId="1" applyNumberFormat="1" applyFont="1" applyFill="1" applyBorder="1" applyAlignment="1">
      <alignment horizontal="center"/>
    </xf>
    <xf numFmtId="0" fontId="14" fillId="8" borderId="11" xfId="1" applyFont="1" applyFill="1" applyBorder="1" applyAlignment="1">
      <alignment horizontal="center"/>
    </xf>
    <xf numFmtId="0" fontId="14" fillId="8" borderId="3" xfId="1" applyFont="1" applyFill="1" applyBorder="1" applyAlignment="1">
      <alignment horizontal="center"/>
    </xf>
    <xf numFmtId="0" fontId="14" fillId="8" borderId="32" xfId="1" applyFont="1" applyFill="1" applyBorder="1" applyAlignment="1">
      <alignment horizontal="center"/>
    </xf>
    <xf numFmtId="0" fontId="75" fillId="8" borderId="11" xfId="1" applyFont="1" applyFill="1" applyBorder="1" applyAlignment="1">
      <alignment horizontal="center"/>
    </xf>
    <xf numFmtId="0" fontId="75" fillId="8" borderId="3" xfId="1" applyFont="1" applyFill="1" applyBorder="1" applyAlignment="1">
      <alignment horizontal="center"/>
    </xf>
    <xf numFmtId="0" fontId="75" fillId="8" borderId="32" xfId="1" applyFont="1" applyFill="1" applyBorder="1" applyAlignment="1">
      <alignment horizontal="center"/>
    </xf>
    <xf numFmtId="0" fontId="62" fillId="0" borderId="50" xfId="0" applyFont="1" applyFill="1" applyBorder="1" applyAlignment="1">
      <alignment horizontal="center" wrapText="1"/>
    </xf>
    <xf numFmtId="0" fontId="62" fillId="0" borderId="51" xfId="0" applyFont="1" applyFill="1" applyBorder="1" applyAlignment="1">
      <alignment horizontal="center" wrapText="1"/>
    </xf>
    <xf numFmtId="0" fontId="62" fillId="0" borderId="52" xfId="0" applyFont="1" applyFill="1" applyBorder="1" applyAlignment="1">
      <alignment horizontal="center" wrapText="1"/>
    </xf>
    <xf numFmtId="0" fontId="73" fillId="8" borderId="35" xfId="0" applyFont="1" applyFill="1" applyBorder="1" applyAlignment="1">
      <alignment horizontal="center"/>
    </xf>
    <xf numFmtId="0" fontId="73" fillId="8" borderId="48" xfId="0" applyFont="1" applyFill="1" applyBorder="1" applyAlignment="1">
      <alignment horizontal="center"/>
    </xf>
    <xf numFmtId="0" fontId="16" fillId="5" borderId="31" xfId="1" applyFont="1" applyFill="1" applyBorder="1" applyAlignment="1">
      <alignment horizontal="left"/>
    </xf>
    <xf numFmtId="0" fontId="16" fillId="5" borderId="12" xfId="1" applyFont="1" applyFill="1" applyBorder="1" applyAlignment="1">
      <alignment horizontal="left"/>
    </xf>
    <xf numFmtId="0" fontId="16" fillId="5" borderId="3" xfId="1" applyFont="1" applyFill="1" applyBorder="1" applyAlignment="1">
      <alignment horizontal="center"/>
    </xf>
    <xf numFmtId="0" fontId="16" fillId="5" borderId="32" xfId="1" applyFont="1" applyFill="1" applyBorder="1" applyAlignment="1">
      <alignment horizontal="center"/>
    </xf>
    <xf numFmtId="0" fontId="16" fillId="8" borderId="30" xfId="1" applyFont="1" applyFill="1" applyBorder="1" applyAlignment="1">
      <alignment horizontal="left"/>
    </xf>
    <xf numFmtId="0" fontId="16" fillId="8" borderId="6" xfId="1" applyFont="1" applyFill="1" applyBorder="1" applyAlignment="1">
      <alignment horizontal="left"/>
    </xf>
    <xf numFmtId="0" fontId="38" fillId="8" borderId="31" xfId="1" applyFont="1" applyFill="1" applyBorder="1" applyAlignment="1">
      <alignment horizontal="center"/>
    </xf>
    <xf numFmtId="0" fontId="38" fillId="8" borderId="12" xfId="1" applyFont="1" applyFill="1" applyBorder="1" applyAlignment="1">
      <alignment horizontal="center"/>
    </xf>
    <xf numFmtId="0" fontId="38" fillId="6" borderId="31" xfId="1" applyFont="1" applyFill="1" applyBorder="1" applyAlignment="1">
      <alignment horizontal="center"/>
    </xf>
    <xf numFmtId="0" fontId="38" fillId="6" borderId="12" xfId="1" applyFont="1" applyFill="1" applyBorder="1" applyAlignment="1">
      <alignment horizontal="center"/>
    </xf>
    <xf numFmtId="14" fontId="16" fillId="6" borderId="31" xfId="1" applyNumberFormat="1" applyFont="1" applyFill="1" applyBorder="1" applyAlignment="1">
      <alignment horizontal="center"/>
    </xf>
    <xf numFmtId="14" fontId="16" fillId="6" borderId="12" xfId="1" applyNumberFormat="1" applyFont="1" applyFill="1" applyBorder="1" applyAlignment="1">
      <alignment horizontal="center"/>
    </xf>
    <xf numFmtId="0" fontId="14" fillId="6" borderId="11" xfId="1" applyFont="1" applyFill="1" applyBorder="1" applyAlignment="1">
      <alignment horizontal="center"/>
    </xf>
    <xf numFmtId="0" fontId="14" fillId="6" borderId="3" xfId="1" applyFont="1" applyFill="1" applyBorder="1" applyAlignment="1">
      <alignment horizontal="center"/>
    </xf>
    <xf numFmtId="0" fontId="14" fillId="6" borderId="32" xfId="1" applyFont="1" applyFill="1" applyBorder="1" applyAlignment="1">
      <alignment horizontal="center"/>
    </xf>
    <xf numFmtId="0" fontId="16" fillId="6" borderId="31" xfId="1" applyFont="1" applyFill="1" applyBorder="1" applyAlignment="1">
      <alignment horizontal="left"/>
    </xf>
    <xf numFmtId="0" fontId="16" fillId="6" borderId="12" xfId="1" applyFont="1" applyFill="1" applyBorder="1" applyAlignment="1">
      <alignment horizontal="left"/>
    </xf>
    <xf numFmtId="0" fontId="16" fillId="6" borderId="11" xfId="1" applyFont="1" applyFill="1" applyBorder="1" applyAlignment="1">
      <alignment horizontal="center"/>
    </xf>
    <xf numFmtId="0" fontId="16" fillId="6" borderId="3" xfId="1" applyFont="1" applyFill="1" applyBorder="1" applyAlignment="1">
      <alignment horizontal="center"/>
    </xf>
    <xf numFmtId="0" fontId="16" fillId="6" borderId="32" xfId="1" applyFont="1" applyFill="1" applyBorder="1" applyAlignment="1">
      <alignment horizontal="center"/>
    </xf>
    <xf numFmtId="14" fontId="16" fillId="6" borderId="11" xfId="1" applyNumberFormat="1" applyFont="1" applyFill="1" applyBorder="1" applyAlignment="1">
      <alignment horizontal="center"/>
    </xf>
    <xf numFmtId="14" fontId="16" fillId="6" borderId="3" xfId="1" applyNumberFormat="1" applyFont="1" applyFill="1" applyBorder="1" applyAlignment="1">
      <alignment horizontal="center"/>
    </xf>
    <xf numFmtId="14" fontId="16" fillId="6" borderId="32" xfId="1" applyNumberFormat="1" applyFont="1" applyFill="1" applyBorder="1" applyAlignment="1">
      <alignment horizontal="center"/>
    </xf>
    <xf numFmtId="0" fontId="82" fillId="0" borderId="0" xfId="0" applyFont="1" applyAlignment="1">
      <alignment horizontal="center"/>
    </xf>
    <xf numFmtId="0" fontId="49" fillId="12" borderId="35" xfId="1" applyFont="1" applyFill="1" applyBorder="1" applyAlignment="1">
      <alignment horizontal="center"/>
    </xf>
    <xf numFmtId="0" fontId="49" fillId="12" borderId="36" xfId="1" applyFont="1" applyFill="1" applyBorder="1" applyAlignment="1">
      <alignment horizontal="center"/>
    </xf>
    <xf numFmtId="0" fontId="49" fillId="12" borderId="18" xfId="1" applyFont="1" applyFill="1" applyBorder="1" applyAlignment="1">
      <alignment horizontal="center"/>
    </xf>
    <xf numFmtId="0" fontId="49" fillId="12" borderId="37" xfId="1" applyFont="1" applyFill="1" applyBorder="1" applyAlignment="1">
      <alignment horizontal="center"/>
    </xf>
    <xf numFmtId="0" fontId="60" fillId="0" borderId="26" xfId="0" applyFont="1" applyFill="1" applyBorder="1" applyAlignment="1">
      <alignment horizontal="center" wrapText="1"/>
    </xf>
    <xf numFmtId="0" fontId="60" fillId="0" borderId="27" xfId="0" applyFont="1" applyFill="1" applyBorder="1" applyAlignment="1">
      <alignment horizontal="center" wrapText="1"/>
    </xf>
    <xf numFmtId="0" fontId="60" fillId="0" borderId="21" xfId="0" applyFont="1" applyFill="1" applyBorder="1" applyAlignment="1">
      <alignment horizontal="center" wrapText="1"/>
    </xf>
    <xf numFmtId="0" fontId="60" fillId="0" borderId="28" xfId="0" applyFont="1" applyFill="1" applyBorder="1" applyAlignment="1">
      <alignment horizontal="center" wrapText="1"/>
    </xf>
    <xf numFmtId="0" fontId="61" fillId="7" borderId="11" xfId="1" applyFont="1" applyFill="1" applyBorder="1" applyAlignment="1">
      <alignment horizontal="center"/>
    </xf>
    <xf numFmtId="0" fontId="61" fillId="7" borderId="12" xfId="1" applyFont="1" applyFill="1" applyBorder="1" applyAlignment="1">
      <alignment horizontal="center"/>
    </xf>
    <xf numFmtId="0" fontId="23" fillId="0" borderId="13" xfId="0" applyFont="1" applyBorder="1" applyAlignment="1">
      <alignment horizontal="left" vertical="center" wrapText="1"/>
    </xf>
    <xf numFmtId="0" fontId="8" fillId="0" borderId="0" xfId="0" applyFont="1" applyAlignment="1">
      <alignment horizontal="center" vertical="center"/>
    </xf>
    <xf numFmtId="0" fontId="27" fillId="0" borderId="0" xfId="0" applyFont="1" applyAlignment="1">
      <alignment horizontal="center"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0" fillId="0" borderId="14" xfId="0" applyFont="1" applyBorder="1" applyAlignment="1">
      <alignment horizontal="center"/>
    </xf>
    <xf numFmtId="0" fontId="0" fillId="0" borderId="16" xfId="0" applyFont="1" applyBorder="1" applyAlignment="1">
      <alignment horizontal="center"/>
    </xf>
    <xf numFmtId="0" fontId="3" fillId="0" borderId="0" xfId="0" applyFont="1" applyFill="1" applyAlignment="1">
      <alignment horizontal="left" wrapText="1" indent="1"/>
    </xf>
    <xf numFmtId="0" fontId="8" fillId="0" borderId="0" xfId="0" applyFont="1" applyFill="1" applyAlignment="1">
      <alignment horizontal="center" vertical="center"/>
    </xf>
    <xf numFmtId="0" fontId="7" fillId="0" borderId="0" xfId="0" applyFont="1" applyFill="1" applyAlignment="1">
      <alignment horizontal="left" wrapText="1"/>
    </xf>
    <xf numFmtId="0" fontId="3" fillId="0" borderId="11" xfId="0" applyFont="1" applyFill="1" applyBorder="1" applyAlignment="1">
      <alignment horizontal="left" wrapText="1"/>
    </xf>
    <xf numFmtId="0" fontId="3" fillId="0" borderId="12" xfId="0" applyFont="1" applyFill="1" applyBorder="1" applyAlignment="1">
      <alignment horizontal="left" wrapText="1"/>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wrapText="1"/>
    </xf>
    <xf numFmtId="0" fontId="3" fillId="0" borderId="10" xfId="0" applyFont="1" applyFill="1" applyBorder="1" applyAlignment="1">
      <alignment horizontal="left" wrapText="1"/>
    </xf>
    <xf numFmtId="0" fontId="3" fillId="0" borderId="0" xfId="0" applyFont="1" applyFill="1" applyAlignment="1">
      <alignment horizontal="left" wrapText="1"/>
    </xf>
    <xf numFmtId="14" fontId="3" fillId="0" borderId="5" xfId="0" applyNumberFormat="1" applyFont="1" applyFill="1" applyBorder="1" applyAlignment="1">
      <alignment horizontal="left"/>
    </xf>
    <xf numFmtId="14" fontId="3" fillId="0" borderId="13" xfId="0" applyNumberFormat="1" applyFont="1" applyFill="1" applyBorder="1" applyAlignment="1">
      <alignment horizontal="left"/>
    </xf>
    <xf numFmtId="14" fontId="3" fillId="0" borderId="7" xfId="0" applyNumberFormat="1" applyFont="1" applyFill="1" applyBorder="1" applyAlignment="1">
      <alignment horizontal="left"/>
    </xf>
    <xf numFmtId="14" fontId="3" fillId="0" borderId="0" xfId="0" applyNumberFormat="1" applyFont="1" applyFill="1" applyBorder="1" applyAlignment="1">
      <alignment horizontal="left"/>
    </xf>
    <xf numFmtId="14" fontId="3" fillId="0" borderId="9" xfId="0" applyNumberFormat="1" applyFont="1" applyFill="1" applyBorder="1" applyAlignment="1">
      <alignment horizontal="left"/>
    </xf>
    <xf numFmtId="14" fontId="3" fillId="0" borderId="1" xfId="0" applyNumberFormat="1" applyFont="1" applyFill="1" applyBorder="1" applyAlignment="1">
      <alignment horizontal="left"/>
    </xf>
    <xf numFmtId="49" fontId="110" fillId="0" borderId="11" xfId="0" applyNumberFormat="1" applyFont="1" applyFill="1" applyBorder="1" applyAlignment="1">
      <alignment horizontal="center"/>
    </xf>
    <xf numFmtId="49" fontId="110" fillId="0" borderId="3" xfId="0" applyNumberFormat="1" applyFont="1" applyFill="1" applyBorder="1" applyAlignment="1">
      <alignment horizontal="center"/>
    </xf>
    <xf numFmtId="49" fontId="110" fillId="0" borderId="12" xfId="0" applyNumberFormat="1" applyFont="1" applyFill="1" applyBorder="1" applyAlignment="1">
      <alignment horizontal="center"/>
    </xf>
    <xf numFmtId="0" fontId="7" fillId="0" borderId="17" xfId="0" applyFont="1" applyFill="1" applyBorder="1" applyAlignment="1">
      <alignment horizontal="center"/>
    </xf>
    <xf numFmtId="0" fontId="3" fillId="0" borderId="18" xfId="0" applyFont="1" applyFill="1" applyBorder="1" applyAlignment="1">
      <alignment horizontal="center"/>
    </xf>
    <xf numFmtId="0" fontId="3" fillId="0" borderId="19" xfId="0" applyFont="1" applyFill="1" applyBorder="1" applyAlignment="1">
      <alignment horizontal="center"/>
    </xf>
    <xf numFmtId="0" fontId="71" fillId="0" borderId="20" xfId="4" applyFont="1" applyBorder="1" applyAlignment="1">
      <alignment horizontal="center" vertical="center" shrinkToFit="1"/>
    </xf>
    <xf numFmtId="0" fontId="71" fillId="0" borderId="21" xfId="4" applyFont="1" applyBorder="1" applyAlignment="1">
      <alignment horizontal="center" vertical="center" shrinkToFit="1"/>
    </xf>
    <xf numFmtId="0" fontId="71" fillId="0" borderId="22" xfId="4" applyFont="1" applyBorder="1" applyAlignment="1">
      <alignment horizontal="center" vertical="center" shrinkToFit="1"/>
    </xf>
    <xf numFmtId="1" fontId="3" fillId="0" borderId="54" xfId="0" applyNumberFormat="1" applyFont="1" applyFill="1" applyBorder="1" applyAlignment="1">
      <alignment horizontal="center"/>
    </xf>
    <xf numFmtId="1" fontId="3" fillId="0" borderId="28" xfId="0" applyNumberFormat="1" applyFont="1" applyFill="1" applyBorder="1" applyAlignment="1">
      <alignment horizontal="center"/>
    </xf>
    <xf numFmtId="1" fontId="96" fillId="0" borderId="20" xfId="0" applyNumberFormat="1" applyFont="1" applyFill="1" applyBorder="1" applyAlignment="1">
      <alignment horizontal="center" wrapText="1"/>
    </xf>
    <xf numFmtId="1" fontId="96" fillId="0" borderId="21" xfId="0" applyNumberFormat="1" applyFont="1" applyFill="1" applyBorder="1" applyAlignment="1">
      <alignment horizontal="center" wrapText="1"/>
    </xf>
    <xf numFmtId="1" fontId="96" fillId="0" borderId="22" xfId="0" applyNumberFormat="1" applyFont="1" applyFill="1" applyBorder="1" applyAlignment="1">
      <alignment horizontal="center" wrapText="1"/>
    </xf>
    <xf numFmtId="14" fontId="3" fillId="0" borderId="11" xfId="0" applyNumberFormat="1" applyFont="1" applyFill="1" applyBorder="1" applyAlignment="1">
      <alignment horizontal="center"/>
    </xf>
    <xf numFmtId="14" fontId="3" fillId="0" borderId="32" xfId="0" applyNumberFormat="1" applyFont="1" applyFill="1" applyBorder="1" applyAlignment="1">
      <alignment horizontal="center"/>
    </xf>
    <xf numFmtId="1" fontId="3" fillId="0" borderId="11" xfId="0" applyNumberFormat="1" applyFont="1" applyFill="1" applyBorder="1" applyAlignment="1">
      <alignment horizontal="center"/>
    </xf>
    <xf numFmtId="1" fontId="3" fillId="0" borderId="32" xfId="0" applyNumberFormat="1" applyFont="1" applyFill="1" applyBorder="1" applyAlignment="1">
      <alignment horizontal="center"/>
    </xf>
    <xf numFmtId="1" fontId="3" fillId="0" borderId="31" xfId="0" applyNumberFormat="1" applyFont="1" applyFill="1" applyBorder="1" applyAlignment="1">
      <alignment horizontal="center"/>
    </xf>
    <xf numFmtId="1" fontId="3" fillId="0" borderId="12" xfId="0" applyNumberFormat="1" applyFont="1" applyFill="1" applyBorder="1" applyAlignment="1">
      <alignment horizontal="center"/>
    </xf>
    <xf numFmtId="1" fontId="3" fillId="0" borderId="26" xfId="0" applyNumberFormat="1" applyFont="1" applyFill="1" applyBorder="1" applyAlignment="1">
      <alignment horizontal="center"/>
    </xf>
    <xf numFmtId="1" fontId="3" fillId="0" borderId="57" xfId="0" applyNumberFormat="1" applyFont="1" applyFill="1" applyBorder="1" applyAlignment="1">
      <alignment horizontal="center"/>
    </xf>
    <xf numFmtId="1" fontId="3" fillId="0" borderId="27" xfId="0" applyNumberFormat="1" applyFont="1" applyFill="1" applyBorder="1" applyAlignment="1">
      <alignment horizontal="center"/>
    </xf>
    <xf numFmtId="14" fontId="3" fillId="0" borderId="31" xfId="0" applyNumberFormat="1" applyFont="1" applyFill="1" applyBorder="1" applyAlignment="1">
      <alignment horizontal="center"/>
    </xf>
    <xf numFmtId="14" fontId="3" fillId="0" borderId="12" xfId="0" applyNumberFormat="1" applyFont="1" applyFill="1" applyBorder="1" applyAlignment="1">
      <alignment horizontal="center"/>
    </xf>
    <xf numFmtId="14" fontId="3" fillId="0" borderId="3" xfId="0" applyNumberFormat="1" applyFont="1" applyFill="1" applyBorder="1" applyAlignment="1">
      <alignment horizontal="center"/>
    </xf>
    <xf numFmtId="1" fontId="3" fillId="0" borderId="3" xfId="0" applyNumberFormat="1" applyFont="1" applyFill="1" applyBorder="1" applyAlignment="1">
      <alignment horizontal="center"/>
    </xf>
    <xf numFmtId="0" fontId="2" fillId="0" borderId="0" xfId="0" applyFont="1" applyFill="1" applyAlignment="1">
      <alignment horizontal="left" wrapText="1" indent="1"/>
    </xf>
    <xf numFmtId="0" fontId="7" fillId="0" borderId="0" xfId="0" applyFont="1" applyAlignment="1">
      <alignment horizontal="center" vertical="center"/>
    </xf>
    <xf numFmtId="0" fontId="23" fillId="0" borderId="0" xfId="0" applyFont="1" applyBorder="1" applyAlignment="1">
      <alignment horizontal="left" vertical="center" wrapText="1"/>
    </xf>
  </cellXfs>
  <cellStyles count="5">
    <cellStyle name="Normal" xfId="0" builtinId="0"/>
    <cellStyle name="Normal 2" xfId="1"/>
    <cellStyle name="Normal 2 2" xfId="2"/>
    <cellStyle name="Normal 3" xfId="3"/>
    <cellStyle name="Normal 4" xfId="4"/>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sheetData sheetId="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ow r="3">
          <cell r="C3" t="str">
            <v>(Select)</v>
          </cell>
        </row>
        <row r="4">
          <cell r="C4" t="str">
            <v>(Select)</v>
          </cell>
        </row>
        <row r="5">
          <cell r="C5" t="str">
            <v>(Select)</v>
          </cell>
        </row>
      </sheetData>
      <sheetData sheetId="3">
        <row r="63">
          <cell r="J63">
            <v>0</v>
          </cell>
        </row>
        <row r="77">
          <cell r="J77">
            <v>0</v>
          </cell>
        </row>
      </sheetData>
      <sheetData sheetId="4"/>
      <sheetData sheetId="5">
        <row r="35">
          <cell r="J35">
            <v>0</v>
          </cell>
        </row>
        <row r="46">
          <cell r="J46">
            <v>0</v>
          </cell>
        </row>
        <row r="57">
          <cell r="J57">
            <v>0</v>
          </cell>
        </row>
        <row r="65">
          <cell r="J65">
            <v>0</v>
          </cell>
        </row>
        <row r="74">
          <cell r="J74">
            <v>0</v>
          </cell>
        </row>
        <row r="83">
          <cell r="J83">
            <v>0</v>
          </cell>
        </row>
      </sheetData>
      <sheetData sheetId="6"/>
      <sheetData sheetId="7">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ow r="8">
          <cell r="B8" t="b">
            <v>1</v>
          </cell>
          <cell r="D8">
            <v>0</v>
          </cell>
          <cell r="E8" t="b">
            <v>0</v>
          </cell>
          <cell r="F8" t="b">
            <v>1</v>
          </cell>
        </row>
      </sheetData>
      <sheetData sheetId="9"/>
      <sheetData sheetId="10">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sheetData sheetId="13">
        <row r="16">
          <cell r="J16">
            <v>0</v>
          </cell>
        </row>
      </sheetData>
      <sheetData sheetId="14">
        <row r="57">
          <cell r="I57">
            <v>0</v>
          </cell>
        </row>
      </sheetData>
      <sheetData sheetId="15">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ow r="19">
          <cell r="H19">
            <v>0</v>
          </cell>
        </row>
        <row r="39">
          <cell r="H39">
            <v>0</v>
          </cell>
        </row>
      </sheetData>
      <sheetData sheetId="18">
        <row r="12">
          <cell r="E12">
            <v>0</v>
          </cell>
        </row>
      </sheetData>
      <sheetData sheetId="19">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ow r="14">
          <cell r="D14">
            <v>0</v>
          </cell>
        </row>
      </sheetData>
      <sheetData sheetId="25">
        <row r="6">
          <cell r="G6">
            <v>0</v>
          </cell>
        </row>
        <row r="17">
          <cell r="G17">
            <v>0</v>
          </cell>
        </row>
      </sheetData>
      <sheetData sheetId="26">
        <row r="20">
          <cell r="F20">
            <v>0</v>
          </cell>
        </row>
        <row r="72">
          <cell r="F72">
            <v>0</v>
          </cell>
        </row>
        <row r="117">
          <cell r="F117">
            <v>0</v>
          </cell>
        </row>
        <row r="119">
          <cell r="F119">
            <v>0</v>
          </cell>
        </row>
      </sheetData>
      <sheetData sheetId="27">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ow r="8">
          <cell r="H8">
            <v>0</v>
          </cell>
        </row>
      </sheetData>
      <sheetData sheetId="33">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sheetData sheetId="35"/>
      <sheetData sheetId="36">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sheetData sheetId="38"/>
      <sheetData sheetId="39"/>
      <sheetData sheetId="40">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96" t="s">
        <v>96</v>
      </c>
      <c r="B1" s="496"/>
      <c r="C1" s="496"/>
      <c r="D1" s="496"/>
      <c r="E1" s="496"/>
    </row>
    <row r="2" spans="1:7" ht="30" customHeight="1">
      <c r="A2" s="497" t="s">
        <v>218</v>
      </c>
      <c r="B2" s="497"/>
      <c r="C2" s="497"/>
      <c r="D2" s="497"/>
      <c r="E2" s="497"/>
    </row>
    <row r="3" spans="1:7" ht="20.100000000000001" customHeight="1">
      <c r="A3" s="41" t="s">
        <v>18</v>
      </c>
      <c r="B3" s="42"/>
      <c r="C3" s="76" t="s">
        <v>152</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153</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163</v>
      </c>
      <c r="D16" s="57"/>
      <c r="E16" s="44"/>
    </row>
    <row r="17" spans="1:5" ht="20.100000000000001" customHeight="1">
      <c r="A17" s="43" t="s">
        <v>23</v>
      </c>
      <c r="B17" s="44"/>
      <c r="C17" s="54" t="s">
        <v>162</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155</v>
      </c>
      <c r="E23" s="45" t="s">
        <v>154</v>
      </c>
    </row>
    <row r="24" spans="1:5" ht="30" customHeight="1">
      <c r="A24" s="47" t="s">
        <v>9</v>
      </c>
      <c r="B24" s="48"/>
      <c r="C24" s="67" t="str">
        <f>+C18</f>
        <v>1125,  Street No. 39, Zafrabad, Delhi-110053</v>
      </c>
      <c r="D24" s="67" t="s">
        <v>158</v>
      </c>
      <c r="E24" s="67" t="s">
        <v>157</v>
      </c>
    </row>
    <row r="25" spans="1:5" ht="20.100000000000001" customHeight="1">
      <c r="A25" s="43" t="s">
        <v>10</v>
      </c>
      <c r="B25" s="44"/>
      <c r="C25" s="45" t="str">
        <f>+C16</f>
        <v>ASNPS2016K</v>
      </c>
      <c r="D25" s="45" t="s">
        <v>160</v>
      </c>
      <c r="E25" s="45" t="s">
        <v>156</v>
      </c>
    </row>
    <row r="26" spans="1:5" ht="20.100000000000001" customHeight="1">
      <c r="A26" s="49" t="s">
        <v>11</v>
      </c>
      <c r="B26" s="50"/>
      <c r="C26" s="45" t="s">
        <v>162</v>
      </c>
      <c r="D26" s="45" t="s">
        <v>161</v>
      </c>
      <c r="E26" s="45" t="s">
        <v>159</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21121</v>
      </c>
      <c r="E29" s="46">
        <v>35388</v>
      </c>
    </row>
    <row r="30" spans="1:5" ht="20.100000000000001" customHeight="1">
      <c r="A30" s="64" t="s">
        <v>86</v>
      </c>
      <c r="B30" s="50"/>
      <c r="C30" s="45"/>
      <c r="D30" s="45"/>
      <c r="E30" s="45"/>
    </row>
    <row r="31" spans="1:5" ht="21.75" customHeight="1">
      <c r="A31" s="43" t="s">
        <v>21</v>
      </c>
      <c r="B31" s="44"/>
      <c r="C31" s="69">
        <v>1250000</v>
      </c>
      <c r="D31" s="69">
        <v>1127000</v>
      </c>
      <c r="E31" s="69">
        <v>791000</v>
      </c>
    </row>
    <row r="32" spans="1:5" ht="30" customHeight="1">
      <c r="A32" s="498" t="s">
        <v>30</v>
      </c>
      <c r="B32" s="499"/>
      <c r="C32" s="69">
        <v>150000</v>
      </c>
      <c r="D32" s="69">
        <v>-214000</v>
      </c>
      <c r="E32" s="70"/>
    </row>
    <row r="33" spans="1:5" ht="20.100000000000001" customHeight="1">
      <c r="A33" s="500" t="s">
        <v>26</v>
      </c>
      <c r="B33" s="501"/>
      <c r="C33" s="69">
        <v>67000</v>
      </c>
      <c r="D33" s="69">
        <v>-26000</v>
      </c>
      <c r="E33" s="69">
        <v>100000</v>
      </c>
    </row>
    <row r="34" spans="1:5" ht="19.5" customHeight="1">
      <c r="A34" s="498" t="s">
        <v>22</v>
      </c>
      <c r="B34" s="499"/>
      <c r="C34" s="69">
        <v>240000</v>
      </c>
      <c r="D34" s="69">
        <v>165000</v>
      </c>
      <c r="E34" s="69">
        <v>218000</v>
      </c>
    </row>
    <row r="35" spans="1:5" ht="20.100000000000001" customHeight="1">
      <c r="A35" s="502" t="s">
        <v>31</v>
      </c>
      <c r="B35" s="503"/>
      <c r="C35" s="69"/>
      <c r="D35" s="69">
        <v>42000</v>
      </c>
      <c r="E35" s="69">
        <v>21000</v>
      </c>
    </row>
    <row r="36" spans="1:5" ht="20.100000000000001" customHeight="1">
      <c r="A36" s="504" t="s">
        <v>90</v>
      </c>
      <c r="B36" s="504"/>
      <c r="C36" s="504"/>
      <c r="D36" s="504"/>
      <c r="E36" s="504"/>
    </row>
    <row r="37" spans="1:5" ht="20.100000000000001" customHeight="1">
      <c r="A37" s="505" t="s">
        <v>164</v>
      </c>
      <c r="B37" s="506"/>
      <c r="C37" s="73" t="s">
        <v>165</v>
      </c>
      <c r="D37" s="61" t="s">
        <v>29</v>
      </c>
      <c r="E37" s="42"/>
    </row>
    <row r="38" spans="1:5" ht="20.100000000000001" customHeight="1">
      <c r="A38" s="507" t="s">
        <v>131</v>
      </c>
      <c r="B38" s="508"/>
      <c r="C38" s="74" t="s">
        <v>57</v>
      </c>
      <c r="D38" s="62" t="s">
        <v>29</v>
      </c>
      <c r="E38" s="44"/>
    </row>
    <row r="39" spans="1:5" ht="20.100000000000001" customHeight="1">
      <c r="A39" s="509" t="s">
        <v>166</v>
      </c>
      <c r="B39" s="510"/>
      <c r="C39" s="75" t="s">
        <v>167</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171</v>
      </c>
      <c r="D42" s="45" t="s">
        <v>170</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172</v>
      </c>
      <c r="D45" s="3" t="s">
        <v>118</v>
      </c>
      <c r="E45" s="45" t="str">
        <f>+C25</f>
        <v>ASNPS2016K</v>
      </c>
    </row>
    <row r="46" spans="1:5" ht="20.100000000000001" customHeight="1">
      <c r="A46" s="49" t="s">
        <v>34</v>
      </c>
      <c r="B46" s="50"/>
      <c r="C46" s="45" t="s">
        <v>168</v>
      </c>
      <c r="D46" s="45" t="s">
        <v>35</v>
      </c>
      <c r="E46" s="45" t="s">
        <v>109</v>
      </c>
    </row>
    <row r="47" spans="1:5" ht="20.100000000000001" customHeight="1">
      <c r="A47" s="49" t="s">
        <v>85</v>
      </c>
      <c r="B47" s="50"/>
      <c r="C47" s="45" t="s">
        <v>169</v>
      </c>
      <c r="D47" s="45" t="s">
        <v>63</v>
      </c>
      <c r="E47" s="45" t="s">
        <v>62</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135000</v>
      </c>
      <c r="D50" s="69">
        <v>180000</v>
      </c>
      <c r="E50" s="69">
        <v>90000</v>
      </c>
    </row>
    <row r="51" spans="1:5" ht="20.100000000000001" customHeight="1">
      <c r="A51" s="49" t="s">
        <v>39</v>
      </c>
      <c r="B51" s="50"/>
      <c r="C51" s="46">
        <v>42761</v>
      </c>
      <c r="D51" s="46">
        <v>42787</v>
      </c>
      <c r="E51" s="46">
        <v>42797</v>
      </c>
    </row>
    <row r="52" spans="1:5" ht="20.100000000000001" customHeight="1">
      <c r="A52" s="49" t="s">
        <v>125</v>
      </c>
      <c r="B52" s="50"/>
      <c r="C52" s="46">
        <v>42773</v>
      </c>
      <c r="D52" s="46">
        <v>42799</v>
      </c>
      <c r="E52" s="46">
        <v>42822</v>
      </c>
    </row>
    <row r="53" spans="1:5" ht="20.100000000000001" customHeight="1">
      <c r="A53" s="49" t="s">
        <v>126</v>
      </c>
      <c r="B53" s="50"/>
      <c r="C53" s="53" t="s">
        <v>40</v>
      </c>
      <c r="D53" s="53" t="s">
        <v>113</v>
      </c>
      <c r="E53" s="53" t="s">
        <v>173</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4.25" customHeight="1">
      <c r="A57" s="31" t="s">
        <v>206</v>
      </c>
      <c r="B57" s="31"/>
      <c r="C57" s="1" t="str">
        <f>+C23</f>
        <v>Mohd Sajid</v>
      </c>
      <c r="D57" s="1" t="str">
        <f>+D23</f>
        <v>Shyama Devi</v>
      </c>
      <c r="E57" s="1" t="str">
        <f>+E23</f>
        <v>Radha Rani</v>
      </c>
    </row>
    <row r="58" spans="1:5" ht="20.100000000000001" customHeight="1">
      <c r="A58" s="13" t="s">
        <v>21</v>
      </c>
      <c r="B58" s="13"/>
      <c r="C58" s="14">
        <f>+C31</f>
        <v>1250000</v>
      </c>
      <c r="D58" s="14">
        <f>+D31</f>
        <v>1127000</v>
      </c>
      <c r="E58" s="14">
        <f>+E31</f>
        <v>791000</v>
      </c>
    </row>
    <row r="59" spans="1:5" ht="20.100000000000001" customHeight="1">
      <c r="A59" s="17" t="s">
        <v>50</v>
      </c>
      <c r="B59" s="17"/>
      <c r="C59" s="68">
        <f>IF(C32&lt;-200000,-200000,C32)</f>
        <v>150000</v>
      </c>
      <c r="D59" s="68">
        <f>IF(D32&lt;-200000,-200000,D32)</f>
        <v>-200000</v>
      </c>
      <c r="E59" s="68">
        <f>IF(E32&lt;-200000,-200000,E32)</f>
        <v>0</v>
      </c>
    </row>
    <row r="60" spans="1:5" ht="20.100000000000001" customHeight="1">
      <c r="A60" s="13" t="s">
        <v>51</v>
      </c>
      <c r="B60" s="13"/>
      <c r="C60" s="72">
        <f>IF(C33&lt;0,0, C33)</f>
        <v>67000</v>
      </c>
      <c r="D60" s="72">
        <f>IF(D33&lt;0,0, D33)</f>
        <v>0</v>
      </c>
      <c r="E60" s="72">
        <f>IF(E33&lt;0,0, E33)</f>
        <v>100000</v>
      </c>
    </row>
    <row r="61" spans="1:5" ht="20.100000000000001" customHeight="1">
      <c r="A61" s="13" t="s">
        <v>42</v>
      </c>
      <c r="B61" s="13"/>
      <c r="C61" s="14">
        <f>SUM(C58:C60)</f>
        <v>1467000</v>
      </c>
      <c r="D61" s="14">
        <f t="shared" ref="D61:E61" si="0">SUM(D58:D60)</f>
        <v>927000</v>
      </c>
      <c r="E61" s="14">
        <f t="shared" si="0"/>
        <v>891000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0</v>
      </c>
      <c r="D63" s="14">
        <f>+D35</f>
        <v>42000</v>
      </c>
      <c r="E63" s="14">
        <f>+E35</f>
        <v>21000</v>
      </c>
    </row>
    <row r="64" spans="1:5" ht="20.100000000000001" customHeight="1" thickBot="1">
      <c r="A64" s="19" t="s">
        <v>44</v>
      </c>
      <c r="B64" s="19"/>
      <c r="C64" s="15">
        <f>C61-C62-C63</f>
        <v>1317000</v>
      </c>
      <c r="D64" s="15">
        <f t="shared" ref="D64:E64" si="1">D61-D62-D63</f>
        <v>735000</v>
      </c>
      <c r="E64" s="15">
        <f t="shared" si="1"/>
        <v>720000</v>
      </c>
    </row>
    <row r="65" spans="1:8" ht="20.100000000000001" customHeight="1" thickTop="1">
      <c r="A65" s="13" t="s">
        <v>45</v>
      </c>
      <c r="B65" s="25"/>
      <c r="C65" s="16">
        <f>ROUND(IF(C64&gt;1000000,(((C64-1000000)*0.3)+125000),IF(C64&gt;500000,(((C64-500000)*0.2)+25000),IF(C64&gt;250000,((C64-250000)*0.1),0))),0)</f>
        <v>220100</v>
      </c>
      <c r="D65" s="16">
        <f t="shared" ref="D65" si="2">ROUND(IF(D64&gt;1000000,(((D64-1000000)*0.3)+125000),IF(D64&gt;500000,(((D64-500000)*0.2)+25000),IF(D64&gt;250000,((D64-250000)*0.1),0))),0)</f>
        <v>72000</v>
      </c>
      <c r="E65" s="16">
        <f>ROUND(IF(E64&gt;1000000,(((E64-1000000)*0.3)+125000),IF(E64&gt;500000,(((E64-500000)*0.2)+25000),IF(E64&gt;250000,((E64-250000)*0.1),0))),0)</f>
        <v>69000</v>
      </c>
    </row>
    <row r="66" spans="1:8" ht="20.100000000000001" customHeight="1">
      <c r="A66" s="10" t="s">
        <v>53</v>
      </c>
      <c r="B66" s="10"/>
      <c r="C66" s="12"/>
      <c r="D66" s="12"/>
      <c r="E66" s="12"/>
    </row>
    <row r="67" spans="1:8" ht="20.100000000000001" customHeight="1">
      <c r="A67" s="10" t="s">
        <v>54</v>
      </c>
      <c r="B67" s="10"/>
      <c r="C67" s="12"/>
      <c r="D67" s="12"/>
      <c r="E67" s="12"/>
    </row>
    <row r="68" spans="1:8" ht="20.100000000000001" customHeight="1">
      <c r="A68" s="13" t="s">
        <v>46</v>
      </c>
      <c r="B68" s="13"/>
      <c r="C68" s="18">
        <f>ROUND((C65+C67+C66)*0.03,0)</f>
        <v>6603</v>
      </c>
      <c r="D68" s="18">
        <f>ROUND((D65+D67+D66)*0.03,0)</f>
        <v>2160</v>
      </c>
      <c r="E68" s="18">
        <f>ROUND((E65+E67+E66)*0.03,0)</f>
        <v>2070</v>
      </c>
    </row>
    <row r="69" spans="1:8" ht="20.100000000000001" customHeight="1">
      <c r="A69" s="20" t="s">
        <v>55</v>
      </c>
      <c r="B69" s="20"/>
      <c r="C69" s="21">
        <f>SUM(C65:C68)</f>
        <v>226703</v>
      </c>
      <c r="D69" s="21">
        <f t="shared" ref="D69:E69" si="3">SUM(D65:D68)</f>
        <v>74160</v>
      </c>
      <c r="E69" s="21">
        <f t="shared" si="3"/>
        <v>71070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439000</v>
      </c>
      <c r="C71" s="12">
        <f>ROUND(C65/3,0)</f>
        <v>73367</v>
      </c>
      <c r="D71" s="12">
        <f>ROUND(C68/3,0)</f>
        <v>2201</v>
      </c>
      <c r="E71" s="12">
        <f>C71+D71</f>
        <v>75568</v>
      </c>
    </row>
    <row r="72" spans="1:8" ht="20.100000000000001" customHeight="1">
      <c r="A72" s="33" t="str">
        <f>+D57</f>
        <v>Shyama Devi</v>
      </c>
      <c r="B72" s="12">
        <f>ROUND(D64/3,0)</f>
        <v>245000</v>
      </c>
      <c r="C72" s="12">
        <f>ROUND(D65/3,0)</f>
        <v>24000</v>
      </c>
      <c r="D72" s="12">
        <f>ROUND(D68/3,0)</f>
        <v>720</v>
      </c>
      <c r="E72" s="12">
        <f>C72+D72</f>
        <v>24720</v>
      </c>
    </row>
    <row r="73" spans="1:8" ht="20.100000000000001" customHeight="1">
      <c r="A73" s="33" t="str">
        <f>+E57</f>
        <v>Radha Rani</v>
      </c>
      <c r="B73" s="12">
        <f>ROUND(E64/3,0)</f>
        <v>240000</v>
      </c>
      <c r="C73" s="12">
        <f>ROUND(E65/3,0)</f>
        <v>23000</v>
      </c>
      <c r="D73" s="12">
        <f>ROUND(E68/3,0)</f>
        <v>690</v>
      </c>
      <c r="E73" s="12">
        <f>C73+D73</f>
        <v>23690</v>
      </c>
    </row>
    <row r="74" spans="1:8" ht="24.95" customHeight="1" thickBot="1">
      <c r="A74" s="32" t="str">
        <f>+A37</f>
        <v>BSR 0510322 on 31/01/2017</v>
      </c>
      <c r="B74" s="22" t="str">
        <f>+C37</f>
        <v>Challan No. 31001</v>
      </c>
      <c r="C74" s="24">
        <f>SUM(C71:C73)</f>
        <v>120367</v>
      </c>
      <c r="D74" s="24">
        <f t="shared" ref="D74:E74" si="4">SUM(D71:D73)</f>
        <v>3611</v>
      </c>
      <c r="E74" s="24">
        <f t="shared" si="4"/>
        <v>123978</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439000</v>
      </c>
      <c r="C76" s="12">
        <f t="shared" si="5"/>
        <v>73367</v>
      </c>
      <c r="D76" s="12">
        <f t="shared" si="5"/>
        <v>2201</v>
      </c>
      <c r="E76" s="12">
        <f t="shared" si="5"/>
        <v>75568</v>
      </c>
    </row>
    <row r="77" spans="1:8" ht="20.100000000000001" customHeight="1">
      <c r="A77" s="33" t="str">
        <f t="shared" ref="A77:A78" si="6">+A72</f>
        <v>Shyama Devi</v>
      </c>
      <c r="B77" s="12">
        <f t="shared" si="5"/>
        <v>245000</v>
      </c>
      <c r="C77" s="12">
        <f t="shared" si="5"/>
        <v>24000</v>
      </c>
      <c r="D77" s="12">
        <f t="shared" si="5"/>
        <v>720</v>
      </c>
      <c r="E77" s="12">
        <f t="shared" si="5"/>
        <v>24720</v>
      </c>
    </row>
    <row r="78" spans="1:8" ht="20.100000000000001" customHeight="1">
      <c r="A78" s="33" t="str">
        <f t="shared" si="6"/>
        <v>Radha Rani</v>
      </c>
      <c r="B78" s="12">
        <f t="shared" si="5"/>
        <v>240000</v>
      </c>
      <c r="C78" s="12">
        <f t="shared" si="5"/>
        <v>23000</v>
      </c>
      <c r="D78" s="12">
        <f t="shared" si="5"/>
        <v>690</v>
      </c>
      <c r="E78" s="12">
        <f t="shared" si="5"/>
        <v>23690</v>
      </c>
    </row>
    <row r="79" spans="1:8" ht="24.95" customHeight="1" thickBot="1">
      <c r="A79" s="34" t="str">
        <f>+A38</f>
        <v>BSR 0510322 on 07/03/2017</v>
      </c>
      <c r="B79" s="22" t="str">
        <f>+C38</f>
        <v>Challan No. 07001</v>
      </c>
      <c r="C79" s="24">
        <f>+C74</f>
        <v>120367</v>
      </c>
      <c r="D79" s="24">
        <f t="shared" si="5"/>
        <v>3611</v>
      </c>
      <c r="E79" s="24">
        <f t="shared" si="5"/>
        <v>123978</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439000</v>
      </c>
      <c r="C81" s="12">
        <f>+C76</f>
        <v>73367</v>
      </c>
      <c r="D81" s="12">
        <f>+D76</f>
        <v>2201</v>
      </c>
      <c r="E81" s="12">
        <f>+E76</f>
        <v>75568</v>
      </c>
    </row>
    <row r="82" spans="1:5" ht="20.100000000000001" customHeight="1">
      <c r="A82" s="33" t="str">
        <f t="shared" ref="A82:E84" si="7">+A77</f>
        <v>Shyama Devi</v>
      </c>
      <c r="B82" s="12">
        <f t="shared" si="7"/>
        <v>245000</v>
      </c>
      <c r="C82" s="12">
        <f t="shared" si="7"/>
        <v>24000</v>
      </c>
      <c r="D82" s="12">
        <f t="shared" si="7"/>
        <v>720</v>
      </c>
      <c r="E82" s="12">
        <f t="shared" si="7"/>
        <v>24720</v>
      </c>
    </row>
    <row r="83" spans="1:5" ht="20.100000000000001" customHeight="1">
      <c r="A83" s="33" t="str">
        <f t="shared" si="7"/>
        <v>Radha Rani</v>
      </c>
      <c r="B83" s="12">
        <f t="shared" si="7"/>
        <v>240000</v>
      </c>
      <c r="C83" s="12">
        <f t="shared" si="7"/>
        <v>23000</v>
      </c>
      <c r="D83" s="12">
        <f t="shared" si="7"/>
        <v>690</v>
      </c>
      <c r="E83" s="12">
        <f t="shared" si="7"/>
        <v>23690</v>
      </c>
    </row>
    <row r="84" spans="1:5" ht="24.95" customHeight="1" thickBot="1">
      <c r="A84" s="34" t="str">
        <f>+A39</f>
        <v>BSR 0510322 on 30/04/2017</v>
      </c>
      <c r="B84" s="22" t="str">
        <f>+C39</f>
        <v>Challan No. 30001</v>
      </c>
      <c r="C84" s="23">
        <f>+C79</f>
        <v>120367</v>
      </c>
      <c r="D84" s="23">
        <f t="shared" si="7"/>
        <v>3611</v>
      </c>
      <c r="E84" s="23">
        <f t="shared" si="7"/>
        <v>123978</v>
      </c>
    </row>
    <row r="85" spans="1:5" ht="20.100000000000001" customHeight="1" thickTop="1">
      <c r="A85" s="38" t="s">
        <v>83</v>
      </c>
      <c r="B85" s="39" t="s">
        <v>68</v>
      </c>
      <c r="C85" s="3" t="str">
        <f>+C42</f>
        <v>Simple Arora  &amp; Co</v>
      </c>
      <c r="D85" s="3" t="str">
        <f>+D42</f>
        <v xml:space="preserve">Gurmeet  &amp; Sons </v>
      </c>
      <c r="E85" s="3" t="str">
        <f>+E42</f>
        <v>Mohd Sajid</v>
      </c>
    </row>
    <row r="86" spans="1:5" ht="20.100000000000001" customHeight="1">
      <c r="A86" s="26" t="s">
        <v>58</v>
      </c>
      <c r="C86" s="3" t="str">
        <f>+C46</f>
        <v xml:space="preserve">Rent </v>
      </c>
      <c r="D86" s="3" t="str">
        <f>+D46</f>
        <v xml:space="preserve">Works Contract </v>
      </c>
      <c r="E86" s="3" t="str">
        <f>+E46</f>
        <v xml:space="preserve">Consultancy </v>
      </c>
    </row>
    <row r="87" spans="1:5" ht="25.5" customHeight="1">
      <c r="A87" s="26" t="s">
        <v>150</v>
      </c>
      <c r="C87" s="88" t="str">
        <f>+C45</f>
        <v>AAGCS1975K</v>
      </c>
      <c r="D87" s="88" t="str">
        <f>+D45</f>
        <v xml:space="preserve"> AFEPS2017H</v>
      </c>
      <c r="E87" s="88" t="str">
        <f>+E45</f>
        <v>ASNPS2016K</v>
      </c>
    </row>
    <row r="88" spans="1:5" ht="10.5" customHeight="1">
      <c r="A88" s="26"/>
      <c r="C88" s="88">
        <f>+C44</f>
        <v>0</v>
      </c>
      <c r="D88" s="88">
        <f>+D44</f>
        <v>0</v>
      </c>
      <c r="E88" s="88">
        <f>+E44</f>
        <v>0</v>
      </c>
    </row>
    <row r="89" spans="1:5" ht="20.100000000000001" customHeight="1">
      <c r="A89" s="26" t="s">
        <v>59</v>
      </c>
      <c r="C89" s="3" t="str">
        <f>+C47</f>
        <v>194I</v>
      </c>
      <c r="D89" s="3" t="str">
        <f>+D47</f>
        <v>194J</v>
      </c>
      <c r="E89" s="3" t="str">
        <f>+E47</f>
        <v>194C</v>
      </c>
    </row>
    <row r="90" spans="1:5" ht="20.100000000000001" customHeight="1">
      <c r="A90" s="26" t="s">
        <v>65</v>
      </c>
      <c r="C90" s="4">
        <f>+C50</f>
        <v>135000</v>
      </c>
      <c r="D90" s="4">
        <f>+D50</f>
        <v>180000</v>
      </c>
      <c r="E90" s="4">
        <f>+E50</f>
        <v>90000</v>
      </c>
    </row>
    <row r="91" spans="1:5" ht="20.100000000000001" customHeight="1">
      <c r="A91" s="26" t="s">
        <v>60</v>
      </c>
      <c r="C91" s="29"/>
      <c r="D91" s="29">
        <v>0.01</v>
      </c>
      <c r="E91" s="29">
        <v>0.1</v>
      </c>
    </row>
    <row r="92" spans="1:5" ht="20.100000000000001" customHeight="1">
      <c r="A92" s="36" t="s">
        <v>61</v>
      </c>
      <c r="B92" s="6"/>
      <c r="C92" s="37">
        <f>C90*C91</f>
        <v>0</v>
      </c>
      <c r="D92" s="37">
        <f t="shared" ref="D92:E92" si="8">D90*D91</f>
        <v>1800</v>
      </c>
      <c r="E92" s="37">
        <f t="shared" si="8"/>
        <v>9000</v>
      </c>
    </row>
    <row r="93" spans="1:5" ht="20.100000000000001" customHeight="1">
      <c r="A93" s="28" t="s">
        <v>87</v>
      </c>
      <c r="C93" s="30" t="s">
        <v>142</v>
      </c>
      <c r="D93" s="30" t="s">
        <v>92</v>
      </c>
    </row>
    <row r="94" spans="1:5" ht="20.100000000000001" customHeight="1">
      <c r="A94" s="27" t="s">
        <v>36</v>
      </c>
      <c r="C94" s="2">
        <f>+C51</f>
        <v>42761</v>
      </c>
      <c r="D94" s="2">
        <f>+D51</f>
        <v>42787</v>
      </c>
      <c r="E94" s="2">
        <f>+E51</f>
        <v>42797</v>
      </c>
    </row>
    <row r="95" spans="1:5" ht="20.100000000000001" customHeight="1">
      <c r="A95" s="495" t="s">
        <v>37</v>
      </c>
      <c r="B95" s="495"/>
      <c r="C95" s="2"/>
      <c r="D95" s="2">
        <f>+D52</f>
        <v>42799</v>
      </c>
      <c r="E95" s="2">
        <f>+E52</f>
        <v>42822</v>
      </c>
    </row>
    <row r="96" spans="1:5" ht="20.100000000000001" customHeight="1">
      <c r="A96" s="495" t="str">
        <f>+A53</f>
        <v xml:space="preserve">Challan No provided by HDFC Bank </v>
      </c>
      <c r="B96" s="495"/>
      <c r="C96" s="9"/>
      <c r="D96" s="9" t="str">
        <f>+D53</f>
        <v>05002</v>
      </c>
      <c r="E96" s="9" t="str">
        <f>+E53</f>
        <v>28002</v>
      </c>
    </row>
    <row r="97" spans="1:5" ht="12"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60" zoomScaleNormal="160" workbookViewId="0">
      <selection activeCell="H5" sqref="H5"/>
    </sheetView>
  </sheetViews>
  <sheetFormatPr defaultRowHeight="12.75"/>
  <cols>
    <col min="1" max="1" width="15.85546875" style="127" customWidth="1"/>
    <col min="2" max="2" width="6.5703125" style="127" customWidth="1"/>
    <col min="3" max="3" width="14.7109375" style="127" customWidth="1"/>
    <col min="4" max="4" width="19.140625" style="127" customWidth="1"/>
    <col min="5" max="5" width="19.7109375" style="127" customWidth="1"/>
    <col min="6" max="6" width="10" style="127" customWidth="1"/>
    <col min="7" max="7" width="12.42578125" style="127" customWidth="1"/>
    <col min="8" max="16384" width="9.140625" style="127"/>
  </cols>
  <sheetData>
    <row r="1" spans="1:7" ht="20.100000000000001" customHeight="1" thickBot="1">
      <c r="B1" s="381" t="s">
        <v>135</v>
      </c>
      <c r="C1" s="586" t="s">
        <v>586</v>
      </c>
      <c r="D1" s="587"/>
      <c r="E1" s="587"/>
      <c r="F1" s="587"/>
      <c r="G1" s="588"/>
    </row>
    <row r="2" spans="1:7" ht="20.100000000000001" customHeight="1" thickBot="1">
      <c r="A2" s="425" t="s">
        <v>136</v>
      </c>
      <c r="B2" s="410" t="s">
        <v>92</v>
      </c>
      <c r="C2" s="355" t="s">
        <v>528</v>
      </c>
      <c r="D2" s="355" t="s">
        <v>523</v>
      </c>
      <c r="E2" s="356" t="s">
        <v>522</v>
      </c>
      <c r="F2" s="411" t="s">
        <v>308</v>
      </c>
      <c r="G2" s="424" t="s">
        <v>550</v>
      </c>
    </row>
    <row r="3" spans="1:7" ht="20.100000000000001" customHeight="1" thickBot="1">
      <c r="A3" s="426" t="s">
        <v>462</v>
      </c>
      <c r="B3" s="410" t="s">
        <v>93</v>
      </c>
      <c r="C3" s="412">
        <v>193</v>
      </c>
      <c r="D3" s="357" t="s">
        <v>566</v>
      </c>
      <c r="E3" s="358">
        <v>5000</v>
      </c>
      <c r="F3" s="413">
        <v>7.4999999999999997E-2</v>
      </c>
      <c r="G3" s="423">
        <v>193</v>
      </c>
    </row>
    <row r="4" spans="1:7" ht="20.100000000000001" customHeight="1" thickBot="1">
      <c r="A4" s="426" t="s">
        <v>470</v>
      </c>
      <c r="B4" s="410" t="s">
        <v>67</v>
      </c>
      <c r="C4" s="412" t="s">
        <v>557</v>
      </c>
      <c r="D4" s="357" t="s">
        <v>567</v>
      </c>
      <c r="E4" s="358">
        <v>10000</v>
      </c>
      <c r="F4" s="413">
        <v>7.4999999999999997E-2</v>
      </c>
      <c r="G4" s="423">
        <v>193</v>
      </c>
    </row>
    <row r="5" spans="1:7" ht="20.100000000000001" customHeight="1" thickBot="1">
      <c r="A5" s="426" t="s">
        <v>456</v>
      </c>
      <c r="B5" s="410" t="s">
        <v>301</v>
      </c>
      <c r="C5" s="355">
        <v>194</v>
      </c>
      <c r="D5" s="359" t="s">
        <v>500</v>
      </c>
      <c r="E5" s="356">
        <v>5000</v>
      </c>
      <c r="F5" s="411">
        <v>7.4999999999999997E-2</v>
      </c>
      <c r="G5" s="423">
        <v>194</v>
      </c>
    </row>
    <row r="6" spans="1:7" ht="20.100000000000001" customHeight="1" thickBot="1">
      <c r="A6" s="426" t="s">
        <v>464</v>
      </c>
      <c r="B6" s="410" t="s">
        <v>142</v>
      </c>
      <c r="C6" s="414" t="s">
        <v>64</v>
      </c>
      <c r="D6" s="360" t="s">
        <v>568</v>
      </c>
      <c r="E6" s="361" t="s">
        <v>526</v>
      </c>
      <c r="F6" s="415">
        <v>7.4999999999999997E-2</v>
      </c>
      <c r="G6" s="423" t="s">
        <v>430</v>
      </c>
    </row>
    <row r="7" spans="1:7" ht="20.100000000000001" customHeight="1" thickBot="1">
      <c r="A7" s="426" t="s">
        <v>465</v>
      </c>
      <c r="B7" s="410" t="s">
        <v>300</v>
      </c>
      <c r="C7" s="414" t="s">
        <v>64</v>
      </c>
      <c r="D7" s="360" t="s">
        <v>527</v>
      </c>
      <c r="E7" s="362">
        <v>5000</v>
      </c>
      <c r="F7" s="415">
        <v>7.4999999999999997E-2</v>
      </c>
      <c r="G7" s="423" t="s">
        <v>430</v>
      </c>
    </row>
    <row r="8" spans="1:7" ht="20.100000000000001" customHeight="1">
      <c r="C8" s="355" t="s">
        <v>365</v>
      </c>
      <c r="D8" s="359" t="s">
        <v>524</v>
      </c>
      <c r="E8" s="356">
        <v>10000</v>
      </c>
      <c r="F8" s="466">
        <v>0.3</v>
      </c>
      <c r="G8" s="423" t="s">
        <v>431</v>
      </c>
    </row>
    <row r="9" spans="1:7" ht="20.100000000000001" customHeight="1">
      <c r="C9" s="416" t="s">
        <v>62</v>
      </c>
      <c r="D9" s="363" t="s">
        <v>529</v>
      </c>
      <c r="E9" s="364" t="s">
        <v>560</v>
      </c>
      <c r="F9" s="417">
        <v>7.4999999999999997E-3</v>
      </c>
      <c r="G9" s="423" t="s">
        <v>432</v>
      </c>
    </row>
    <row r="10" spans="1:7" ht="20.100000000000001" customHeight="1">
      <c r="C10" s="416" t="s">
        <v>62</v>
      </c>
      <c r="D10" s="365" t="s">
        <v>35</v>
      </c>
      <c r="E10" s="364" t="s">
        <v>560</v>
      </c>
      <c r="F10" s="417">
        <v>1.4999999999999999E-2</v>
      </c>
      <c r="G10" s="423" t="s">
        <v>432</v>
      </c>
    </row>
    <row r="11" spans="1:7" ht="20.100000000000001" customHeight="1">
      <c r="C11" s="418" t="s">
        <v>376</v>
      </c>
      <c r="D11" s="366" t="s">
        <v>525</v>
      </c>
      <c r="E11" s="367">
        <v>15000</v>
      </c>
      <c r="F11" s="419">
        <v>3.7499999999999999E-2</v>
      </c>
      <c r="G11" s="423" t="s">
        <v>433</v>
      </c>
    </row>
    <row r="12" spans="1:7" ht="20.100000000000001" customHeight="1">
      <c r="C12" s="418" t="s">
        <v>376</v>
      </c>
      <c r="D12" s="366" t="s">
        <v>565</v>
      </c>
      <c r="E12" s="367">
        <v>15000</v>
      </c>
      <c r="F12" s="419">
        <v>7.4999999999999997E-2</v>
      </c>
      <c r="G12" s="423" t="s">
        <v>433</v>
      </c>
    </row>
    <row r="13" spans="1:7" ht="20.100000000000001" customHeight="1">
      <c r="C13" s="355" t="s">
        <v>367</v>
      </c>
      <c r="D13" s="359" t="s">
        <v>530</v>
      </c>
      <c r="E13" s="356">
        <v>100000</v>
      </c>
      <c r="F13" s="411">
        <v>3.7499999999999999E-2</v>
      </c>
      <c r="G13" s="423" t="s">
        <v>435</v>
      </c>
    </row>
    <row r="14" spans="1:7" ht="20.100000000000001" customHeight="1">
      <c r="C14" s="355" t="s">
        <v>531</v>
      </c>
      <c r="D14" s="368" t="s">
        <v>532</v>
      </c>
      <c r="E14" s="355">
        <v>2500</v>
      </c>
      <c r="F14" s="417">
        <v>7.4999999999999997E-2</v>
      </c>
      <c r="G14" s="423" t="s">
        <v>551</v>
      </c>
    </row>
    <row r="15" spans="1:7" ht="20.100000000000001" customHeight="1">
      <c r="C15" s="355" t="s">
        <v>501</v>
      </c>
      <c r="D15" s="368" t="s">
        <v>535</v>
      </c>
      <c r="E15" s="355" t="s">
        <v>534</v>
      </c>
      <c r="F15" s="411">
        <v>3.7499999999999999E-2</v>
      </c>
      <c r="G15" s="423" t="s">
        <v>502</v>
      </c>
    </row>
    <row r="16" spans="1:7" ht="20.100000000000001" customHeight="1">
      <c r="C16" s="355" t="s">
        <v>306</v>
      </c>
      <c r="D16" s="368" t="s">
        <v>533</v>
      </c>
      <c r="E16" s="355" t="s">
        <v>534</v>
      </c>
      <c r="F16" s="411">
        <v>3.7499999999999999E-2</v>
      </c>
      <c r="G16" s="423" t="s">
        <v>436</v>
      </c>
    </row>
    <row r="17" spans="3:7" ht="20.100000000000001" customHeight="1">
      <c r="C17" s="369" t="s">
        <v>552</v>
      </c>
      <c r="D17" s="370" t="s">
        <v>562</v>
      </c>
      <c r="E17" s="369" t="s">
        <v>536</v>
      </c>
      <c r="F17" s="420">
        <v>1.4999999999999999E-2</v>
      </c>
      <c r="G17" s="423" t="s">
        <v>437</v>
      </c>
    </row>
    <row r="18" spans="3:7" ht="20.100000000000001" customHeight="1">
      <c r="C18" s="369" t="s">
        <v>553</v>
      </c>
      <c r="D18" s="370" t="s">
        <v>569</v>
      </c>
      <c r="E18" s="369" t="s">
        <v>536</v>
      </c>
      <c r="F18" s="420">
        <v>7.4999999999999997E-2</v>
      </c>
      <c r="G18" s="423" t="s">
        <v>438</v>
      </c>
    </row>
    <row r="19" spans="3:7" ht="20.100000000000001" customHeight="1">
      <c r="C19" s="355" t="s">
        <v>381</v>
      </c>
      <c r="D19" s="368" t="s">
        <v>537</v>
      </c>
      <c r="E19" s="355" t="s">
        <v>538</v>
      </c>
      <c r="F19" s="411">
        <v>7.4999999999999997E-3</v>
      </c>
      <c r="G19" s="423" t="s">
        <v>555</v>
      </c>
    </row>
    <row r="20" spans="3:7" ht="20.100000000000001" customHeight="1">
      <c r="C20" s="421" t="s">
        <v>63</v>
      </c>
      <c r="D20" s="371" t="s">
        <v>563</v>
      </c>
      <c r="E20" s="372" t="s">
        <v>561</v>
      </c>
      <c r="F20" s="422">
        <v>1.4999999999999999E-2</v>
      </c>
      <c r="G20" s="423" t="s">
        <v>549</v>
      </c>
    </row>
    <row r="21" spans="3:7" ht="20.100000000000001" customHeight="1">
      <c r="C21" s="421" t="s">
        <v>63</v>
      </c>
      <c r="D21" s="371" t="s">
        <v>554</v>
      </c>
      <c r="E21" s="372" t="s">
        <v>564</v>
      </c>
      <c r="F21" s="422">
        <v>7.4999999999999997E-2</v>
      </c>
      <c r="G21" s="423" t="s">
        <v>556</v>
      </c>
    </row>
    <row r="22" spans="3:7" ht="20.100000000000001" customHeight="1" thickBot="1">
      <c r="C22" s="382" t="s">
        <v>539</v>
      </c>
      <c r="D22" s="383" t="s">
        <v>540</v>
      </c>
      <c r="E22" s="384" t="s">
        <v>541</v>
      </c>
      <c r="F22" s="385">
        <v>0.3</v>
      </c>
    </row>
    <row r="23" spans="3:7" ht="20.100000000000001" customHeight="1"/>
  </sheetData>
  <mergeCells count="1">
    <mergeCell ref="C1:G1"/>
  </mergeCells>
  <printOptions horizontalCentered="1" verticalCentered="1"/>
  <pageMargins left="0" right="0" top="0" bottom="0" header="0.31496062992125984" footer="0"/>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130" zoomScaleNormal="130" workbookViewId="0">
      <selection activeCell="H5" sqref="H5"/>
    </sheetView>
  </sheetViews>
  <sheetFormatPr defaultRowHeight="12.75"/>
  <cols>
    <col min="1" max="1" width="38.85546875" style="127" customWidth="1"/>
    <col min="2" max="2" width="19.140625" style="127" customWidth="1"/>
    <col min="3" max="3" width="14.7109375" style="127" customWidth="1"/>
    <col min="4" max="4" width="16.42578125" style="127" customWidth="1"/>
    <col min="5" max="5" width="14.7109375" style="127" customWidth="1"/>
    <col min="6" max="6" width="4" style="127" customWidth="1"/>
    <col min="7" max="7" width="18.42578125" style="127" customWidth="1"/>
    <col min="8" max="8" width="12.7109375" style="127" customWidth="1"/>
    <col min="9" max="16384" width="9.140625" style="127"/>
  </cols>
  <sheetData>
    <row r="1" spans="1:8" ht="18" customHeight="1">
      <c r="A1" s="389" t="s">
        <v>545</v>
      </c>
      <c r="B1" s="589" t="s">
        <v>546</v>
      </c>
      <c r="C1" s="590"/>
      <c r="D1" s="590"/>
      <c r="E1" s="591"/>
    </row>
    <row r="2" spans="1:8" ht="20.100000000000001" customHeight="1" thickBot="1">
      <c r="A2" s="388" t="s">
        <v>548</v>
      </c>
      <c r="B2" s="592" t="s">
        <v>547</v>
      </c>
      <c r="C2" s="593"/>
      <c r="D2" s="593"/>
      <c r="E2" s="594"/>
    </row>
    <row r="3" spans="1:8" ht="20.100000000000001" customHeight="1">
      <c r="A3" s="390" t="s">
        <v>495</v>
      </c>
      <c r="B3" s="391" t="s">
        <v>496</v>
      </c>
      <c r="C3" s="386" t="s">
        <v>497</v>
      </c>
      <c r="D3" s="379" t="s">
        <v>498</v>
      </c>
      <c r="E3" s="387" t="s">
        <v>499</v>
      </c>
    </row>
    <row r="4" spans="1:8" ht="17.25" customHeight="1">
      <c r="A4" s="277" t="s">
        <v>281</v>
      </c>
      <c r="B4" s="392" t="s">
        <v>503</v>
      </c>
      <c r="C4" s="332" t="s">
        <v>504</v>
      </c>
      <c r="D4" s="346" t="s">
        <v>505</v>
      </c>
      <c r="E4" s="333" t="s">
        <v>506</v>
      </c>
    </row>
    <row r="5" spans="1:8" ht="20.100000000000001" customHeight="1">
      <c r="A5" s="271" t="s">
        <v>82</v>
      </c>
      <c r="B5" s="392" t="s">
        <v>515</v>
      </c>
      <c r="C5" s="332" t="s">
        <v>516</v>
      </c>
      <c r="D5" s="346" t="s">
        <v>517</v>
      </c>
      <c r="E5" s="333" t="s">
        <v>518</v>
      </c>
    </row>
    <row r="6" spans="1:8" ht="20.100000000000001" customHeight="1">
      <c r="A6" s="277" t="s">
        <v>474</v>
      </c>
      <c r="B6" s="392" t="s">
        <v>111</v>
      </c>
      <c r="C6" s="346" t="s">
        <v>38</v>
      </c>
      <c r="D6" s="332" t="s">
        <v>38</v>
      </c>
      <c r="E6" s="333" t="s">
        <v>38</v>
      </c>
    </row>
    <row r="7" spans="1:8" ht="20.100000000000001" customHeight="1">
      <c r="A7" s="277" t="s">
        <v>299</v>
      </c>
      <c r="B7" s="393" t="s">
        <v>507</v>
      </c>
      <c r="C7" s="336" t="s">
        <v>508</v>
      </c>
      <c r="D7" s="331" t="s">
        <v>509</v>
      </c>
      <c r="E7" s="244" t="s">
        <v>510</v>
      </c>
    </row>
    <row r="8" spans="1:8" ht="27" customHeight="1">
      <c r="A8" s="277" t="s">
        <v>34</v>
      </c>
      <c r="B8" s="394" t="s">
        <v>511</v>
      </c>
      <c r="C8" s="347" t="s">
        <v>512</v>
      </c>
      <c r="D8" s="157" t="s">
        <v>35</v>
      </c>
      <c r="E8" s="339" t="s">
        <v>500</v>
      </c>
    </row>
    <row r="9" spans="1:8" ht="20.100000000000001" customHeight="1">
      <c r="A9" s="277" t="s">
        <v>66</v>
      </c>
      <c r="B9" s="395">
        <v>500000</v>
      </c>
      <c r="C9" s="375">
        <v>55000</v>
      </c>
      <c r="D9" s="378">
        <v>165000</v>
      </c>
      <c r="E9" s="335">
        <v>50000</v>
      </c>
    </row>
    <row r="10" spans="1:8" ht="20.100000000000001" customHeight="1">
      <c r="A10" s="277" t="s">
        <v>39</v>
      </c>
      <c r="B10" s="396">
        <v>43937</v>
      </c>
      <c r="C10" s="380">
        <v>43978</v>
      </c>
      <c r="D10" s="377">
        <v>44002</v>
      </c>
      <c r="E10" s="334">
        <v>43993</v>
      </c>
    </row>
    <row r="11" spans="1:8" ht="20.100000000000001" customHeight="1">
      <c r="A11" s="277" t="s">
        <v>520</v>
      </c>
      <c r="B11" s="397">
        <v>43955</v>
      </c>
      <c r="C11" s="376">
        <v>43986</v>
      </c>
      <c r="D11" s="377">
        <v>44017</v>
      </c>
      <c r="E11" s="334">
        <v>44017</v>
      </c>
    </row>
    <row r="12" spans="1:8" ht="20.100000000000001" customHeight="1" thickBot="1">
      <c r="A12" s="409" t="s">
        <v>519</v>
      </c>
      <c r="B12" s="398" t="s">
        <v>513</v>
      </c>
      <c r="C12" s="399" t="s">
        <v>514</v>
      </c>
      <c r="D12" s="400" t="s">
        <v>40</v>
      </c>
      <c r="E12" s="401" t="s">
        <v>40</v>
      </c>
    </row>
    <row r="13" spans="1:8" ht="15" customHeight="1" thickBot="1">
      <c r="A13" s="349" t="s">
        <v>543</v>
      </c>
      <c r="B13" s="350"/>
      <c r="C13" s="351"/>
      <c r="D13" s="351"/>
      <c r="E13" s="352"/>
      <c r="F13" s="134"/>
    </row>
    <row r="14" spans="1:8" ht="17.25" customHeight="1">
      <c r="A14" s="340" t="s">
        <v>281</v>
      </c>
      <c r="B14" s="402" t="str">
        <f t="shared" ref="B14:E18" si="0">+B4</f>
        <v>Ram and Co.</v>
      </c>
      <c r="C14" s="341" t="str">
        <f t="shared" si="0"/>
        <v>Mohan  Sharma</v>
      </c>
      <c r="D14" s="341" t="str">
        <f t="shared" si="0"/>
        <v>Swati Mohan</v>
      </c>
      <c r="E14" s="342" t="str">
        <f t="shared" si="0"/>
        <v>Supriya Verma</v>
      </c>
    </row>
    <row r="15" spans="1:8" ht="20.100000000000001" customHeight="1">
      <c r="A15" s="271" t="s">
        <v>82</v>
      </c>
      <c r="B15" s="392" t="str">
        <f t="shared" si="0"/>
        <v>AXACR1321D</v>
      </c>
      <c r="C15" s="332" t="str">
        <f t="shared" si="0"/>
        <v>ABAPS1238H</v>
      </c>
      <c r="D15" s="332" t="str">
        <f t="shared" si="0"/>
        <v>AANPM1637U</v>
      </c>
      <c r="E15" s="333" t="str">
        <f t="shared" si="0"/>
        <v>AACPV1365T</v>
      </c>
      <c r="G15" s="435" t="str">
        <f>+B14</f>
        <v>Ram and Co.</v>
      </c>
      <c r="H15" s="435" t="str">
        <f>+B15</f>
        <v>AXACR1321D</v>
      </c>
    </row>
    <row r="16" spans="1:8" ht="20.100000000000001" customHeight="1">
      <c r="A16" s="277" t="s">
        <v>474</v>
      </c>
      <c r="B16" s="392" t="str">
        <f t="shared" si="0"/>
        <v xml:space="preserve">Company </v>
      </c>
      <c r="C16" s="332" t="str">
        <f t="shared" si="0"/>
        <v xml:space="preserve">Individual </v>
      </c>
      <c r="D16" s="332" t="str">
        <f t="shared" si="0"/>
        <v xml:space="preserve">Individual </v>
      </c>
      <c r="E16" s="333" t="str">
        <f t="shared" si="0"/>
        <v xml:space="preserve">Individual </v>
      </c>
      <c r="G16" s="435" t="str">
        <f>+C14</f>
        <v>Mohan  Sharma</v>
      </c>
      <c r="H16" s="435" t="str">
        <f>+C15</f>
        <v>ABAPS1238H</v>
      </c>
    </row>
    <row r="17" spans="1:8" ht="20.100000000000001" customHeight="1">
      <c r="A17" s="277" t="s">
        <v>299</v>
      </c>
      <c r="B17" s="395" t="str">
        <f t="shared" si="0"/>
        <v>6454</v>
      </c>
      <c r="C17" s="378" t="str">
        <f t="shared" si="0"/>
        <v>6453</v>
      </c>
      <c r="D17" s="378" t="str">
        <f t="shared" si="0"/>
        <v>6450</v>
      </c>
      <c r="E17" s="335" t="str">
        <f t="shared" si="0"/>
        <v>6452</v>
      </c>
      <c r="G17" s="435" t="str">
        <f>+D14</f>
        <v>Swati Mohan</v>
      </c>
      <c r="H17" s="435" t="str">
        <f>+D15</f>
        <v>AANPM1637U</v>
      </c>
    </row>
    <row r="18" spans="1:8" ht="25.5" customHeight="1">
      <c r="A18" s="344" t="s">
        <v>34</v>
      </c>
      <c r="B18" s="394" t="str">
        <f t="shared" si="0"/>
        <v xml:space="preserve">Rent (P &amp; M) </v>
      </c>
      <c r="C18" s="156" t="str">
        <f t="shared" si="0"/>
        <v xml:space="preserve">Interest  on Securities (Deb) </v>
      </c>
      <c r="D18" s="156" t="str">
        <f t="shared" si="0"/>
        <v xml:space="preserve">Works Contract </v>
      </c>
      <c r="E18" s="353" t="str">
        <f t="shared" si="0"/>
        <v>Dividend</v>
      </c>
      <c r="G18" s="435" t="str">
        <f>+E14</f>
        <v>Supriya Verma</v>
      </c>
      <c r="H18" s="435" t="str">
        <f>+E15</f>
        <v>AACPV1365T</v>
      </c>
    </row>
    <row r="19" spans="1:8" ht="16.5" customHeight="1">
      <c r="A19" s="277" t="s">
        <v>85</v>
      </c>
      <c r="B19" s="392" t="s">
        <v>558</v>
      </c>
      <c r="C19" s="332">
        <v>193</v>
      </c>
      <c r="D19" s="332" t="s">
        <v>62</v>
      </c>
      <c r="E19" s="333">
        <v>194</v>
      </c>
    </row>
    <row r="20" spans="1:8" ht="16.5" customHeight="1">
      <c r="A20" s="277" t="s">
        <v>477</v>
      </c>
      <c r="B20" s="392" t="s">
        <v>437</v>
      </c>
      <c r="C20" s="332">
        <v>193</v>
      </c>
      <c r="D20" s="332" t="s">
        <v>432</v>
      </c>
      <c r="E20" s="333">
        <v>194</v>
      </c>
    </row>
    <row r="21" spans="1:8" ht="20.100000000000001" customHeight="1">
      <c r="A21" s="277" t="s">
        <v>544</v>
      </c>
      <c r="B21" s="403">
        <v>0.02</v>
      </c>
      <c r="C21" s="374">
        <v>7.4999999999999997E-2</v>
      </c>
      <c r="D21" s="374">
        <v>7.4999999999999997E-3</v>
      </c>
      <c r="E21" s="373">
        <v>7.4999999999999997E-2</v>
      </c>
    </row>
    <row r="22" spans="1:8" ht="26.25" customHeight="1">
      <c r="A22" s="344" t="s">
        <v>464</v>
      </c>
      <c r="B22" s="404">
        <v>240000</v>
      </c>
      <c r="C22" s="343">
        <v>5000</v>
      </c>
      <c r="D22" s="345" t="s">
        <v>521</v>
      </c>
      <c r="E22" s="354">
        <v>5000</v>
      </c>
    </row>
    <row r="23" spans="1:8" ht="20.100000000000001" customHeight="1">
      <c r="A23" s="277" t="s">
        <v>66</v>
      </c>
      <c r="B23" s="395">
        <f>+B9</f>
        <v>500000</v>
      </c>
      <c r="C23" s="378">
        <f>+C9</f>
        <v>55000</v>
      </c>
      <c r="D23" s="378">
        <f>+D9</f>
        <v>165000</v>
      </c>
      <c r="E23" s="335">
        <f>+E9</f>
        <v>50000</v>
      </c>
    </row>
    <row r="24" spans="1:8" ht="20.100000000000001" customHeight="1">
      <c r="A24" s="277" t="s">
        <v>479</v>
      </c>
      <c r="B24" s="395">
        <f>ROUND(B23*B21,0)</f>
        <v>10000</v>
      </c>
      <c r="C24" s="378">
        <f>ROUND(C23*C21,0)</f>
        <v>4125</v>
      </c>
      <c r="D24" s="378">
        <f>ROUND(D23*D21,0)</f>
        <v>1238</v>
      </c>
      <c r="E24" s="335">
        <f>ROUND(E23*E21,0)</f>
        <v>3750</v>
      </c>
    </row>
    <row r="25" spans="1:8" ht="20.100000000000001" customHeight="1">
      <c r="A25" s="277" t="s">
        <v>39</v>
      </c>
      <c r="B25" s="396">
        <f t="shared" ref="B25:C27" si="1">+B10</f>
        <v>43937</v>
      </c>
      <c r="C25" s="221">
        <f t="shared" si="1"/>
        <v>43978</v>
      </c>
      <c r="D25" s="221">
        <f t="shared" ref="D25:E25" si="2">+D10</f>
        <v>44002</v>
      </c>
      <c r="E25" s="324">
        <f t="shared" si="2"/>
        <v>43993</v>
      </c>
    </row>
    <row r="26" spans="1:8" ht="20.100000000000001" customHeight="1">
      <c r="A26" s="277" t="s">
        <v>520</v>
      </c>
      <c r="B26" s="397">
        <f t="shared" si="1"/>
        <v>43955</v>
      </c>
      <c r="C26" s="348">
        <f t="shared" si="1"/>
        <v>43986</v>
      </c>
      <c r="D26" s="600">
        <f>+D11</f>
        <v>44017</v>
      </c>
      <c r="E26" s="601"/>
    </row>
    <row r="27" spans="1:8" ht="20.100000000000001" customHeight="1">
      <c r="A27" s="277" t="s">
        <v>519</v>
      </c>
      <c r="B27" s="405" t="str">
        <f t="shared" si="1"/>
        <v>05001</v>
      </c>
      <c r="C27" s="378" t="str">
        <f t="shared" si="1"/>
        <v>06001</v>
      </c>
      <c r="D27" s="602" t="str">
        <f>+D12</f>
        <v>07002</v>
      </c>
      <c r="E27" s="603"/>
    </row>
    <row r="28" spans="1:8" ht="16.5" customHeight="1" thickBot="1">
      <c r="A28" s="408" t="s">
        <v>478</v>
      </c>
      <c r="B28" s="406">
        <f>+B24</f>
        <v>10000</v>
      </c>
      <c r="C28" s="407">
        <f>+C24</f>
        <v>4125</v>
      </c>
      <c r="D28" s="595">
        <f>+D24+E24</f>
        <v>4988</v>
      </c>
      <c r="E28" s="596"/>
    </row>
    <row r="29" spans="1:8" ht="14.25" customHeight="1" thickBot="1">
      <c r="A29" s="597" t="s">
        <v>542</v>
      </c>
      <c r="B29" s="598"/>
      <c r="C29" s="598"/>
      <c r="D29" s="598"/>
      <c r="E29" s="599"/>
    </row>
    <row r="30" spans="1:8" ht="20.100000000000001" customHeight="1">
      <c r="A30" s="337"/>
      <c r="B30" s="338"/>
      <c r="C30" s="338"/>
      <c r="D30" s="338"/>
      <c r="E30" s="338"/>
      <c r="F30" s="134"/>
    </row>
  </sheetData>
  <mergeCells count="6">
    <mergeCell ref="B1:E1"/>
    <mergeCell ref="B2:E2"/>
    <mergeCell ref="D28:E28"/>
    <mergeCell ref="A29:E29"/>
    <mergeCell ref="D26:E26"/>
    <mergeCell ref="D27:E27"/>
  </mergeCells>
  <printOptions horizontalCentered="1" verticalCentered="1"/>
  <pageMargins left="0" right="0" top="0" bottom="0" header="0.31496062992125984" footer="0"/>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140" zoomScaleNormal="140" workbookViewId="0">
      <selection activeCell="D8" sqref="D8"/>
    </sheetView>
  </sheetViews>
  <sheetFormatPr defaultRowHeight="12.75"/>
  <cols>
    <col min="1" max="1" width="44.85546875" style="127" customWidth="1"/>
    <col min="2" max="5" width="16.7109375" style="127" customWidth="1"/>
    <col min="6" max="6" width="5" style="127" customWidth="1"/>
    <col min="7" max="7" width="18.42578125" style="127" customWidth="1"/>
    <col min="8" max="8" width="12.7109375" style="127" customWidth="1"/>
    <col min="9" max="16384" width="9.140625" style="127"/>
  </cols>
  <sheetData>
    <row r="1" spans="1:8" ht="18" customHeight="1">
      <c r="A1" s="389" t="s">
        <v>545</v>
      </c>
      <c r="B1" s="589" t="s">
        <v>592</v>
      </c>
      <c r="C1" s="590"/>
      <c r="D1" s="590"/>
      <c r="E1" s="591"/>
    </row>
    <row r="2" spans="1:8" ht="20.100000000000001" customHeight="1" thickBot="1">
      <c r="A2" s="388" t="s">
        <v>591</v>
      </c>
      <c r="B2" s="592" t="s">
        <v>547</v>
      </c>
      <c r="C2" s="593"/>
      <c r="D2" s="593"/>
      <c r="E2" s="594"/>
    </row>
    <row r="3" spans="1:8" ht="20.100000000000001" customHeight="1">
      <c r="A3" s="390" t="s">
        <v>495</v>
      </c>
      <c r="B3" s="391" t="s">
        <v>496</v>
      </c>
      <c r="C3" s="386" t="s">
        <v>497</v>
      </c>
      <c r="D3" s="379" t="s">
        <v>498</v>
      </c>
      <c r="E3" s="387" t="s">
        <v>499</v>
      </c>
    </row>
    <row r="4" spans="1:8" ht="26.25" customHeight="1">
      <c r="A4" s="448" t="s">
        <v>281</v>
      </c>
      <c r="B4" s="394" t="s">
        <v>587</v>
      </c>
      <c r="C4" s="157" t="s">
        <v>588</v>
      </c>
      <c r="D4" s="347" t="s">
        <v>589</v>
      </c>
      <c r="E4" s="339" t="s">
        <v>590</v>
      </c>
    </row>
    <row r="5" spans="1:8" ht="20.100000000000001" customHeight="1">
      <c r="A5" s="271" t="s">
        <v>82</v>
      </c>
      <c r="B5" s="392" t="s">
        <v>593</v>
      </c>
      <c r="C5" s="332" t="s">
        <v>594</v>
      </c>
      <c r="D5" s="346" t="s">
        <v>595</v>
      </c>
      <c r="E5" s="333" t="s">
        <v>596</v>
      </c>
    </row>
    <row r="6" spans="1:8" ht="20.100000000000001" customHeight="1">
      <c r="A6" s="277" t="s">
        <v>474</v>
      </c>
      <c r="B6" s="392" t="s">
        <v>111</v>
      </c>
      <c r="C6" s="346" t="s">
        <v>38</v>
      </c>
      <c r="D6" s="332" t="s">
        <v>597</v>
      </c>
      <c r="E6" s="333" t="s">
        <v>38</v>
      </c>
    </row>
    <row r="7" spans="1:8" ht="20.100000000000001" customHeight="1">
      <c r="A7" s="277" t="s">
        <v>299</v>
      </c>
      <c r="B7" s="393" t="s">
        <v>598</v>
      </c>
      <c r="C7" s="336" t="s">
        <v>599</v>
      </c>
      <c r="D7" s="331" t="s">
        <v>600</v>
      </c>
      <c r="E7" s="244" t="s">
        <v>601</v>
      </c>
    </row>
    <row r="8" spans="1:8" ht="27" customHeight="1">
      <c r="A8" s="344" t="s">
        <v>34</v>
      </c>
      <c r="B8" s="394" t="s">
        <v>602</v>
      </c>
      <c r="C8" s="439" t="s">
        <v>603</v>
      </c>
      <c r="D8" s="157" t="s">
        <v>35</v>
      </c>
      <c r="E8" s="339" t="s">
        <v>35</v>
      </c>
    </row>
    <row r="9" spans="1:8" ht="20.100000000000001" customHeight="1">
      <c r="A9" s="277" t="s">
        <v>66</v>
      </c>
      <c r="B9" s="395">
        <v>400000</v>
      </c>
      <c r="C9" s="438">
        <v>58000</v>
      </c>
      <c r="D9" s="378">
        <v>225000</v>
      </c>
      <c r="E9" s="335">
        <v>110000</v>
      </c>
    </row>
    <row r="10" spans="1:8" ht="20.100000000000001" customHeight="1">
      <c r="A10" s="277" t="s">
        <v>39</v>
      </c>
      <c r="B10" s="396">
        <v>43932</v>
      </c>
      <c r="C10" s="380">
        <v>43938</v>
      </c>
      <c r="D10" s="377">
        <v>43956</v>
      </c>
      <c r="E10" s="334">
        <v>44003</v>
      </c>
    </row>
    <row r="11" spans="1:8" ht="20.100000000000001" customHeight="1">
      <c r="A11" s="277" t="s">
        <v>609</v>
      </c>
      <c r="B11" s="397">
        <v>43953</v>
      </c>
      <c r="C11" s="437">
        <v>43953</v>
      </c>
      <c r="D11" s="377">
        <v>43986</v>
      </c>
      <c r="E11" s="334">
        <v>44017</v>
      </c>
    </row>
    <row r="12" spans="1:8" ht="20.100000000000001" customHeight="1" thickBot="1">
      <c r="A12" s="409" t="s">
        <v>519</v>
      </c>
      <c r="B12" s="398" t="s">
        <v>604</v>
      </c>
      <c r="C12" s="399" t="s">
        <v>604</v>
      </c>
      <c r="D12" s="400" t="s">
        <v>605</v>
      </c>
      <c r="E12" s="401" t="s">
        <v>606</v>
      </c>
    </row>
    <row r="13" spans="1:8" ht="15" customHeight="1" thickBot="1">
      <c r="A13" s="349" t="s">
        <v>608</v>
      </c>
      <c r="B13" s="350"/>
      <c r="C13" s="351"/>
      <c r="D13" s="351"/>
      <c r="E13" s="352"/>
      <c r="F13" s="134"/>
    </row>
    <row r="14" spans="1:8" ht="25.5" customHeight="1">
      <c r="A14" s="442" t="s">
        <v>281</v>
      </c>
      <c r="B14" s="443" t="str">
        <f t="shared" ref="B14:E18" si="0">+B4</f>
        <v xml:space="preserve">Zupiter &amp; Co. </v>
      </c>
      <c r="C14" s="444" t="str">
        <f t="shared" si="0"/>
        <v>Rohan Sharma</v>
      </c>
      <c r="D14" s="445" t="str">
        <f t="shared" si="0"/>
        <v>Priya Mohan &amp; Associates</v>
      </c>
      <c r="E14" s="446" t="str">
        <f t="shared" si="0"/>
        <v>Shradha Verma</v>
      </c>
    </row>
    <row r="15" spans="1:8" ht="20.100000000000001" customHeight="1">
      <c r="A15" s="271" t="s">
        <v>82</v>
      </c>
      <c r="B15" s="392" t="str">
        <f t="shared" si="0"/>
        <v>COCKZ1621H</v>
      </c>
      <c r="C15" s="332" t="str">
        <f t="shared" si="0"/>
        <v>AAAPS1638F</v>
      </c>
      <c r="D15" s="332" t="str">
        <f t="shared" si="0"/>
        <v>ABNFP4567H</v>
      </c>
      <c r="E15" s="333" t="str">
        <f t="shared" si="0"/>
        <v>ADCPV6865R</v>
      </c>
      <c r="G15" s="435" t="str">
        <f>+B14</f>
        <v xml:space="preserve">Zupiter &amp; Co. </v>
      </c>
      <c r="H15" s="435" t="str">
        <f>+B15</f>
        <v>COCKZ1621H</v>
      </c>
    </row>
    <row r="16" spans="1:8" ht="20.100000000000001" customHeight="1">
      <c r="A16" s="277" t="s">
        <v>474</v>
      </c>
      <c r="B16" s="392" t="str">
        <f t="shared" si="0"/>
        <v xml:space="preserve">Company </v>
      </c>
      <c r="C16" s="332" t="str">
        <f t="shared" si="0"/>
        <v xml:space="preserve">Individual </v>
      </c>
      <c r="D16" s="332" t="str">
        <f t="shared" si="0"/>
        <v>Firm</v>
      </c>
      <c r="E16" s="333" t="str">
        <f t="shared" si="0"/>
        <v xml:space="preserve">Individual </v>
      </c>
      <c r="G16" s="435" t="str">
        <f>+C14</f>
        <v>Rohan Sharma</v>
      </c>
      <c r="H16" s="435" t="str">
        <f>+C15</f>
        <v>AAAPS1638F</v>
      </c>
    </row>
    <row r="17" spans="1:8" ht="20.100000000000001" customHeight="1">
      <c r="A17" s="277" t="s">
        <v>299</v>
      </c>
      <c r="B17" s="395" t="str">
        <f t="shared" si="0"/>
        <v>3454</v>
      </c>
      <c r="C17" s="378" t="str">
        <f t="shared" si="0"/>
        <v>3453</v>
      </c>
      <c r="D17" s="378" t="str">
        <f t="shared" si="0"/>
        <v>3450</v>
      </c>
      <c r="E17" s="335" t="str">
        <f t="shared" si="0"/>
        <v>3452</v>
      </c>
      <c r="G17" s="435" t="str">
        <f>+D14</f>
        <v>Priya Mohan &amp; Associates</v>
      </c>
      <c r="H17" s="435" t="str">
        <f>+D15</f>
        <v>ABNFP4567H</v>
      </c>
    </row>
    <row r="18" spans="1:8" ht="25.5" customHeight="1">
      <c r="A18" s="344" t="s">
        <v>34</v>
      </c>
      <c r="B18" s="394" t="str">
        <f t="shared" si="0"/>
        <v xml:space="preserve">Rent (L &amp; B) </v>
      </c>
      <c r="C18" s="156" t="str">
        <f t="shared" si="0"/>
        <v xml:space="preserve">Interest  on Sec. (Non-Deb) </v>
      </c>
      <c r="D18" s="156" t="str">
        <f t="shared" si="0"/>
        <v xml:space="preserve">Works Contract </v>
      </c>
      <c r="E18" s="353" t="str">
        <f t="shared" si="0"/>
        <v xml:space="preserve">Works Contract </v>
      </c>
      <c r="G18" s="435" t="str">
        <f>+E14</f>
        <v>Shradha Verma</v>
      </c>
      <c r="H18" s="435" t="str">
        <f>+E15</f>
        <v>ADCPV6865R</v>
      </c>
    </row>
    <row r="19" spans="1:8" ht="16.5" customHeight="1">
      <c r="A19" s="277" t="s">
        <v>85</v>
      </c>
      <c r="B19" s="392" t="s">
        <v>607</v>
      </c>
      <c r="C19" s="332">
        <v>193</v>
      </c>
      <c r="D19" s="332" t="s">
        <v>62</v>
      </c>
      <c r="E19" s="333">
        <v>194</v>
      </c>
    </row>
    <row r="20" spans="1:8" ht="16.5" customHeight="1">
      <c r="A20" s="277" t="s">
        <v>477</v>
      </c>
      <c r="B20" s="392" t="s">
        <v>438</v>
      </c>
      <c r="C20" s="332">
        <v>193</v>
      </c>
      <c r="D20" s="332" t="s">
        <v>432</v>
      </c>
      <c r="E20" s="333" t="s">
        <v>432</v>
      </c>
    </row>
    <row r="21" spans="1:8" ht="20.100000000000001" customHeight="1">
      <c r="A21" s="277" t="s">
        <v>544</v>
      </c>
      <c r="B21" s="403">
        <v>0.1</v>
      </c>
      <c r="C21" s="447">
        <v>0.1</v>
      </c>
      <c r="D21" s="447">
        <v>0.02</v>
      </c>
      <c r="E21" s="373">
        <v>7.4999999999999997E-3</v>
      </c>
    </row>
    <row r="22" spans="1:8" ht="26.25" customHeight="1">
      <c r="A22" s="344" t="s">
        <v>464</v>
      </c>
      <c r="B22" s="404">
        <v>240000</v>
      </c>
      <c r="C22" s="343">
        <v>10000</v>
      </c>
      <c r="D22" s="345" t="s">
        <v>521</v>
      </c>
      <c r="E22" s="441" t="s">
        <v>521</v>
      </c>
    </row>
    <row r="23" spans="1:8" ht="20.100000000000001" customHeight="1">
      <c r="A23" s="277" t="s">
        <v>66</v>
      </c>
      <c r="B23" s="395">
        <f>+B9</f>
        <v>400000</v>
      </c>
      <c r="C23" s="378">
        <f>+C9</f>
        <v>58000</v>
      </c>
      <c r="D23" s="438">
        <f>+D9</f>
        <v>225000</v>
      </c>
      <c r="E23" s="335">
        <f>+E9</f>
        <v>110000</v>
      </c>
    </row>
    <row r="24" spans="1:8" ht="20.100000000000001" customHeight="1">
      <c r="A24" s="277" t="s">
        <v>479</v>
      </c>
      <c r="B24" s="395">
        <f>ROUND(B23*B21,0)</f>
        <v>40000</v>
      </c>
      <c r="C24" s="378">
        <f>ROUND(C23*C21,0)</f>
        <v>5800</v>
      </c>
      <c r="D24" s="438">
        <f>ROUND(D23*D21,0)</f>
        <v>4500</v>
      </c>
      <c r="E24" s="335">
        <f>ROUND(E23*E21,0)</f>
        <v>825</v>
      </c>
    </row>
    <row r="25" spans="1:8" ht="20.100000000000001" customHeight="1">
      <c r="A25" s="277" t="s">
        <v>39</v>
      </c>
      <c r="B25" s="396">
        <f t="shared" ref="B25:E27" si="1">+B10</f>
        <v>43932</v>
      </c>
      <c r="C25" s="221">
        <f t="shared" si="1"/>
        <v>43938</v>
      </c>
      <c r="D25" s="380">
        <f t="shared" si="1"/>
        <v>43956</v>
      </c>
      <c r="E25" s="324">
        <f t="shared" si="1"/>
        <v>44003</v>
      </c>
    </row>
    <row r="26" spans="1:8" ht="20.100000000000001" customHeight="1">
      <c r="A26" s="277" t="s">
        <v>609</v>
      </c>
      <c r="B26" s="397">
        <f t="shared" si="1"/>
        <v>43953</v>
      </c>
      <c r="C26" s="348">
        <f t="shared" si="1"/>
        <v>43953</v>
      </c>
      <c r="D26" s="437">
        <f>+D11</f>
        <v>43986</v>
      </c>
      <c r="E26" s="334">
        <v>44017</v>
      </c>
    </row>
    <row r="27" spans="1:8" ht="20.100000000000001" customHeight="1">
      <c r="A27" s="277" t="s">
        <v>519</v>
      </c>
      <c r="B27" s="604" t="str">
        <f t="shared" si="1"/>
        <v>05601</v>
      </c>
      <c r="C27" s="605"/>
      <c r="D27" s="438" t="str">
        <f>+D12</f>
        <v>06502</v>
      </c>
      <c r="E27" s="335">
        <v>7504</v>
      </c>
    </row>
    <row r="28" spans="1:8" ht="16.5" customHeight="1" thickBot="1">
      <c r="A28" s="408" t="s">
        <v>478</v>
      </c>
      <c r="B28" s="606">
        <f>+B24+C24</f>
        <v>45800</v>
      </c>
      <c r="C28" s="607"/>
      <c r="D28" s="436">
        <v>4500</v>
      </c>
      <c r="E28" s="440">
        <v>825</v>
      </c>
    </row>
    <row r="29" spans="1:8" ht="14.25" customHeight="1" thickBot="1">
      <c r="A29" s="597" t="s">
        <v>542</v>
      </c>
      <c r="B29" s="598"/>
      <c r="C29" s="598"/>
      <c r="D29" s="598"/>
      <c r="E29" s="599"/>
    </row>
    <row r="30" spans="1:8" ht="20.100000000000001" customHeight="1">
      <c r="A30" s="337"/>
      <c r="B30" s="338"/>
      <c r="C30" s="338"/>
      <c r="D30" s="338"/>
      <c r="E30" s="338"/>
      <c r="F30" s="134"/>
    </row>
  </sheetData>
  <mergeCells count="5">
    <mergeCell ref="B1:E1"/>
    <mergeCell ref="B2:E2"/>
    <mergeCell ref="A29:E29"/>
    <mergeCell ref="B27:C27"/>
    <mergeCell ref="B28:C28"/>
  </mergeCells>
  <printOptions horizontalCentered="1" verticalCentered="1"/>
  <pageMargins left="0" right="0" top="0" bottom="0" header="0.31496062992125984" footer="0"/>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opLeftCell="A10" zoomScale="120" zoomScaleNormal="120" workbookViewId="0">
      <selection activeCell="K14" sqref="K14"/>
    </sheetView>
  </sheetViews>
  <sheetFormatPr defaultRowHeight="12.75"/>
  <cols>
    <col min="1" max="1" width="44.85546875" style="127" customWidth="1"/>
    <col min="2" max="6" width="16.7109375" style="127" customWidth="1"/>
    <col min="7" max="7" width="5" style="127" customWidth="1"/>
    <col min="8" max="8" width="21.28515625" style="127" customWidth="1"/>
    <col min="9" max="9" width="14.5703125" style="127" customWidth="1"/>
    <col min="10" max="16384" width="9.140625" style="127"/>
  </cols>
  <sheetData>
    <row r="1" spans="1:9" ht="18" customHeight="1">
      <c r="A1" s="389" t="s">
        <v>545</v>
      </c>
      <c r="B1" s="589" t="s">
        <v>639</v>
      </c>
      <c r="C1" s="590"/>
      <c r="D1" s="590"/>
      <c r="E1" s="590"/>
      <c r="F1" s="591"/>
    </row>
    <row r="2" spans="1:9" ht="20.100000000000001" customHeight="1" thickBot="1">
      <c r="A2" s="388" t="s">
        <v>610</v>
      </c>
      <c r="B2" s="592" t="s">
        <v>614</v>
      </c>
      <c r="C2" s="593"/>
      <c r="D2" s="593"/>
      <c r="E2" s="593"/>
      <c r="F2" s="594"/>
    </row>
    <row r="3" spans="1:9" ht="20.100000000000001" customHeight="1">
      <c r="A3" s="390" t="s">
        <v>495</v>
      </c>
      <c r="B3" s="391" t="s">
        <v>496</v>
      </c>
      <c r="C3" s="386" t="s">
        <v>497</v>
      </c>
      <c r="D3" s="379" t="s">
        <v>498</v>
      </c>
      <c r="E3" s="458" t="s">
        <v>499</v>
      </c>
      <c r="F3" s="457" t="s">
        <v>613</v>
      </c>
    </row>
    <row r="4" spans="1:9" ht="26.25" customHeight="1">
      <c r="A4" s="344" t="s">
        <v>281</v>
      </c>
      <c r="B4" s="394" t="s">
        <v>662</v>
      </c>
      <c r="C4" s="157" t="s">
        <v>641</v>
      </c>
      <c r="D4" s="347" t="s">
        <v>642</v>
      </c>
      <c r="E4" s="157" t="s">
        <v>643</v>
      </c>
      <c r="F4" s="339" t="s">
        <v>644</v>
      </c>
    </row>
    <row r="5" spans="1:9" ht="20.100000000000001" customHeight="1">
      <c r="A5" s="271" t="s">
        <v>82</v>
      </c>
      <c r="B5" s="392" t="s">
        <v>656</v>
      </c>
      <c r="C5" s="332" t="s">
        <v>657</v>
      </c>
      <c r="D5" s="346" t="s">
        <v>658</v>
      </c>
      <c r="E5" s="332" t="s">
        <v>659</v>
      </c>
      <c r="F5" s="333" t="s">
        <v>660</v>
      </c>
    </row>
    <row r="6" spans="1:9" ht="20.100000000000001" customHeight="1">
      <c r="A6" s="277" t="s">
        <v>474</v>
      </c>
      <c r="B6" s="392" t="s">
        <v>597</v>
      </c>
      <c r="C6" s="346" t="s">
        <v>38</v>
      </c>
      <c r="D6" s="346" t="s">
        <v>38</v>
      </c>
      <c r="E6" s="332" t="s">
        <v>38</v>
      </c>
      <c r="F6" s="333" t="s">
        <v>645</v>
      </c>
    </row>
    <row r="7" spans="1:9" ht="20.100000000000001" customHeight="1">
      <c r="A7" s="277" t="s">
        <v>299</v>
      </c>
      <c r="B7" s="393" t="s">
        <v>646</v>
      </c>
      <c r="C7" s="336" t="s">
        <v>647</v>
      </c>
      <c r="D7" s="336" t="s">
        <v>648</v>
      </c>
      <c r="E7" s="331" t="s">
        <v>649</v>
      </c>
      <c r="F7" s="244" t="s">
        <v>650</v>
      </c>
    </row>
    <row r="8" spans="1:9" ht="27" customHeight="1">
      <c r="A8" s="344" t="s">
        <v>34</v>
      </c>
      <c r="B8" s="394" t="s">
        <v>623</v>
      </c>
      <c r="C8" s="347" t="s">
        <v>651</v>
      </c>
      <c r="D8" s="452" t="s">
        <v>35</v>
      </c>
      <c r="E8" s="345" t="s">
        <v>652</v>
      </c>
      <c r="F8" s="339" t="s">
        <v>500</v>
      </c>
    </row>
    <row r="9" spans="1:9" ht="20.100000000000001" customHeight="1">
      <c r="A9" s="277" t="s">
        <v>66</v>
      </c>
      <c r="B9" s="395">
        <v>120000</v>
      </c>
      <c r="C9" s="450">
        <v>200000</v>
      </c>
      <c r="D9" s="450">
        <v>275000</v>
      </c>
      <c r="E9" s="378">
        <v>60000</v>
      </c>
      <c r="F9" s="335">
        <v>46000</v>
      </c>
    </row>
    <row r="10" spans="1:9" ht="20.100000000000001" customHeight="1">
      <c r="A10" s="277" t="s">
        <v>39</v>
      </c>
      <c r="B10" s="396">
        <v>44028</v>
      </c>
      <c r="C10" s="380">
        <v>44024</v>
      </c>
      <c r="D10" s="449">
        <v>44057</v>
      </c>
      <c r="E10" s="377">
        <v>44071</v>
      </c>
      <c r="F10" s="334">
        <v>44095</v>
      </c>
    </row>
    <row r="11" spans="1:9" ht="20.100000000000001" customHeight="1">
      <c r="A11" s="277" t="s">
        <v>637</v>
      </c>
      <c r="B11" s="397">
        <v>44046</v>
      </c>
      <c r="C11" s="449">
        <v>44046</v>
      </c>
      <c r="D11" s="449">
        <v>44079</v>
      </c>
      <c r="E11" s="377">
        <v>44079</v>
      </c>
      <c r="F11" s="334">
        <v>44110</v>
      </c>
    </row>
    <row r="12" spans="1:9" ht="20.100000000000001" customHeight="1" thickBot="1">
      <c r="A12" s="408" t="s">
        <v>638</v>
      </c>
      <c r="B12" s="398" t="s">
        <v>653</v>
      </c>
      <c r="C12" s="399" t="s">
        <v>653</v>
      </c>
      <c r="D12" s="399" t="s">
        <v>654</v>
      </c>
      <c r="E12" s="400" t="s">
        <v>654</v>
      </c>
      <c r="F12" s="401" t="s">
        <v>655</v>
      </c>
    </row>
    <row r="13" spans="1:9" ht="15" customHeight="1" thickBot="1">
      <c r="A13" s="349" t="s">
        <v>636</v>
      </c>
      <c r="B13" s="350"/>
      <c r="C13" s="351"/>
      <c r="D13" s="351"/>
      <c r="E13" s="351"/>
      <c r="F13" s="352"/>
      <c r="G13" s="134"/>
    </row>
    <row r="14" spans="1:9" ht="25.5" customHeight="1">
      <c r="A14" s="442" t="s">
        <v>281</v>
      </c>
      <c r="B14" s="443" t="str">
        <f t="shared" ref="B14:F18" si="0">+B4</f>
        <v xml:space="preserve">Mamta and Co. </v>
      </c>
      <c r="C14" s="444" t="str">
        <f t="shared" si="0"/>
        <v>Rohit Sharma</v>
      </c>
      <c r="D14" s="445" t="str">
        <f t="shared" si="0"/>
        <v>Riya Malhotra</v>
      </c>
      <c r="E14" s="459" t="str">
        <f t="shared" si="0"/>
        <v>Smriti Sharma</v>
      </c>
      <c r="F14" s="446" t="str">
        <f t="shared" si="0"/>
        <v>Sahil Mishra</v>
      </c>
    </row>
    <row r="15" spans="1:9" ht="20.100000000000001" customHeight="1">
      <c r="A15" s="271" t="s">
        <v>82</v>
      </c>
      <c r="B15" s="462" t="str">
        <f t="shared" si="0"/>
        <v>ACAFM1521D</v>
      </c>
      <c r="C15" s="332" t="str">
        <f t="shared" si="0"/>
        <v>AAAPS1568H</v>
      </c>
      <c r="D15" s="332" t="str">
        <f t="shared" si="0"/>
        <v>ABNPM1637U</v>
      </c>
      <c r="E15" s="346" t="str">
        <f t="shared" si="0"/>
        <v>AACPS1945T</v>
      </c>
      <c r="F15" s="333" t="str">
        <f t="shared" si="0"/>
        <v>AADPM2875H</v>
      </c>
      <c r="H15" s="453" t="str">
        <f>+B14</f>
        <v xml:space="preserve">Mamta and Co. </v>
      </c>
      <c r="I15" s="453" t="str">
        <f>+B15</f>
        <v>ACAFM1521D</v>
      </c>
    </row>
    <row r="16" spans="1:9" ht="20.100000000000001" customHeight="1">
      <c r="A16" s="277" t="s">
        <v>474</v>
      </c>
      <c r="B16" s="462" t="str">
        <f t="shared" si="0"/>
        <v>Firm</v>
      </c>
      <c r="C16" s="332" t="str">
        <f t="shared" si="0"/>
        <v xml:space="preserve">Individual </v>
      </c>
      <c r="D16" s="332" t="str">
        <f t="shared" si="0"/>
        <v xml:space="preserve">Individual </v>
      </c>
      <c r="E16" s="346" t="str">
        <f t="shared" si="0"/>
        <v xml:space="preserve">Individual </v>
      </c>
      <c r="F16" s="333" t="str">
        <f t="shared" si="0"/>
        <v>Individual</v>
      </c>
      <c r="H16" s="453" t="str">
        <f>+C14</f>
        <v>Rohit Sharma</v>
      </c>
      <c r="I16" s="453" t="str">
        <f>+C15</f>
        <v>AAAPS1568H</v>
      </c>
    </row>
    <row r="17" spans="1:9" ht="20.100000000000001" customHeight="1">
      <c r="A17" s="277" t="s">
        <v>299</v>
      </c>
      <c r="B17" s="451" t="str">
        <f t="shared" si="0"/>
        <v>7814</v>
      </c>
      <c r="C17" s="378" t="str">
        <f t="shared" si="0"/>
        <v>7815</v>
      </c>
      <c r="D17" s="378" t="str">
        <f t="shared" si="0"/>
        <v>7812</v>
      </c>
      <c r="E17" s="450" t="str">
        <f t="shared" si="0"/>
        <v>7816</v>
      </c>
      <c r="F17" s="335" t="str">
        <f t="shared" si="0"/>
        <v>7817</v>
      </c>
      <c r="H17" s="453" t="str">
        <f>+D14</f>
        <v>Riya Malhotra</v>
      </c>
      <c r="I17" s="453" t="str">
        <f>+D15</f>
        <v>ABNPM1637U</v>
      </c>
    </row>
    <row r="18" spans="1:9" ht="25.5" customHeight="1">
      <c r="A18" s="344" t="s">
        <v>34</v>
      </c>
      <c r="B18" s="456" t="str">
        <f t="shared" si="0"/>
        <v>Consultancy</v>
      </c>
      <c r="C18" s="156" t="str">
        <f t="shared" si="0"/>
        <v xml:space="preserve">Lottery Winning </v>
      </c>
      <c r="D18" s="156" t="str">
        <f t="shared" si="0"/>
        <v xml:space="preserve">Works Contract </v>
      </c>
      <c r="E18" s="439" t="str">
        <f t="shared" si="0"/>
        <v>Commission on Sale of Lottery Tickets</v>
      </c>
      <c r="F18" s="353" t="str">
        <f t="shared" si="0"/>
        <v>Dividend</v>
      </c>
      <c r="H18" s="453" t="str">
        <f>+E14</f>
        <v>Smriti Sharma</v>
      </c>
      <c r="I18" s="453" t="str">
        <f>+E15</f>
        <v>AACPS1945T</v>
      </c>
    </row>
    <row r="19" spans="1:9" ht="16.5" customHeight="1">
      <c r="A19" s="277" t="s">
        <v>85</v>
      </c>
      <c r="B19" s="462" t="s">
        <v>63</v>
      </c>
      <c r="C19" s="332" t="s">
        <v>365</v>
      </c>
      <c r="D19" s="332" t="s">
        <v>62</v>
      </c>
      <c r="E19" s="346" t="s">
        <v>501</v>
      </c>
      <c r="F19" s="333">
        <v>194</v>
      </c>
      <c r="H19" s="453" t="str">
        <f>+F14</f>
        <v>Sahil Mishra</v>
      </c>
      <c r="I19" s="453" t="str">
        <f>+F15</f>
        <v>AADPM2875H</v>
      </c>
    </row>
    <row r="20" spans="1:9" ht="16.5" customHeight="1">
      <c r="A20" s="277" t="s">
        <v>477</v>
      </c>
      <c r="B20" s="462" t="s">
        <v>556</v>
      </c>
      <c r="C20" s="332" t="s">
        <v>431</v>
      </c>
      <c r="D20" s="332" t="s">
        <v>432</v>
      </c>
      <c r="E20" s="346" t="s">
        <v>502</v>
      </c>
      <c r="F20" s="333">
        <v>194</v>
      </c>
    </row>
    <row r="21" spans="1:9" ht="20.100000000000001" customHeight="1">
      <c r="A21" s="277" t="s">
        <v>544</v>
      </c>
      <c r="B21" s="463">
        <v>7.4999999999999997E-2</v>
      </c>
      <c r="C21" s="465">
        <v>0.3</v>
      </c>
      <c r="D21" s="460">
        <v>7.4999999999999997E-3</v>
      </c>
      <c r="E21" s="374">
        <v>3.7499999999999999E-2</v>
      </c>
      <c r="F21" s="373">
        <v>7.4999999999999997E-2</v>
      </c>
    </row>
    <row r="22" spans="1:9" ht="26.25" customHeight="1">
      <c r="A22" s="344" t="s">
        <v>464</v>
      </c>
      <c r="B22" s="464" t="s">
        <v>661</v>
      </c>
      <c r="C22" s="343">
        <v>10000</v>
      </c>
      <c r="D22" s="345" t="s">
        <v>521</v>
      </c>
      <c r="E22" s="343">
        <v>15000</v>
      </c>
      <c r="F22" s="353">
        <v>5000</v>
      </c>
    </row>
    <row r="23" spans="1:9" ht="20.100000000000001" customHeight="1">
      <c r="A23" s="277" t="s">
        <v>66</v>
      </c>
      <c r="B23" s="395">
        <f>+B9</f>
        <v>120000</v>
      </c>
      <c r="C23" s="378">
        <f>+C9</f>
        <v>200000</v>
      </c>
      <c r="D23" s="450">
        <f>+D9</f>
        <v>275000</v>
      </c>
      <c r="E23" s="450">
        <f>+E9</f>
        <v>60000</v>
      </c>
      <c r="F23" s="335">
        <f>+F9</f>
        <v>46000</v>
      </c>
    </row>
    <row r="24" spans="1:9" ht="20.100000000000001" customHeight="1">
      <c r="A24" s="277" t="s">
        <v>479</v>
      </c>
      <c r="B24" s="395">
        <f>ROUND(B23*B21,0)</f>
        <v>9000</v>
      </c>
      <c r="C24" s="378">
        <f>ROUND(C23*C21,0)</f>
        <v>60000</v>
      </c>
      <c r="D24" s="450">
        <f>ROUND(D23*D21,0)</f>
        <v>2063</v>
      </c>
      <c r="E24" s="450">
        <f>ROUND(E23*E21,0)</f>
        <v>2250</v>
      </c>
      <c r="F24" s="335">
        <f>ROUND(F23*F21,0)</f>
        <v>3450</v>
      </c>
    </row>
    <row r="25" spans="1:9" ht="20.100000000000001" customHeight="1">
      <c r="A25" s="277" t="s">
        <v>39</v>
      </c>
      <c r="B25" s="396">
        <f>+B10</f>
        <v>44028</v>
      </c>
      <c r="C25" s="221">
        <f>+C10</f>
        <v>44024</v>
      </c>
      <c r="D25" s="380">
        <f>+D10</f>
        <v>44057</v>
      </c>
      <c r="E25" s="380">
        <f t="shared" ref="E25" si="1">+E10</f>
        <v>44071</v>
      </c>
      <c r="F25" s="324">
        <f>+F10</f>
        <v>44095</v>
      </c>
    </row>
    <row r="26" spans="1:9" ht="20.100000000000001" customHeight="1">
      <c r="A26" s="277" t="str">
        <f>+A11</f>
        <v xml:space="preserve">Date of Tax Deposited  (BSR 0420014) </v>
      </c>
      <c r="B26" s="609">
        <f>+B11</f>
        <v>44046</v>
      </c>
      <c r="C26" s="610"/>
      <c r="D26" s="600">
        <f>+D11</f>
        <v>44079</v>
      </c>
      <c r="E26" s="611"/>
      <c r="F26" s="334">
        <f>+F11</f>
        <v>44110</v>
      </c>
    </row>
    <row r="27" spans="1:9" ht="20.100000000000001" customHeight="1">
      <c r="A27" s="277" t="str">
        <f>+A12</f>
        <v xml:space="preserve">Challan No provided by HDFC  Bank </v>
      </c>
      <c r="B27" s="604" t="str">
        <f>+B12</f>
        <v>00863</v>
      </c>
      <c r="C27" s="605"/>
      <c r="D27" s="602" t="str">
        <f>+D12</f>
        <v>00910</v>
      </c>
      <c r="E27" s="612"/>
      <c r="F27" s="335" t="str">
        <f>+F12</f>
        <v>01098</v>
      </c>
    </row>
    <row r="28" spans="1:9" ht="16.5" customHeight="1" thickBot="1">
      <c r="A28" s="408" t="s">
        <v>478</v>
      </c>
      <c r="B28" s="606">
        <f>+B24+C24</f>
        <v>69000</v>
      </c>
      <c r="C28" s="607"/>
      <c r="D28" s="595">
        <f>D24+E24</f>
        <v>4313</v>
      </c>
      <c r="E28" s="608"/>
      <c r="F28" s="440">
        <f>+F24</f>
        <v>3450</v>
      </c>
    </row>
    <row r="29" spans="1:9" ht="14.25" customHeight="1" thickBot="1">
      <c r="A29" s="597" t="s">
        <v>542</v>
      </c>
      <c r="B29" s="598"/>
      <c r="C29" s="598"/>
      <c r="D29" s="598"/>
      <c r="E29" s="598"/>
      <c r="F29" s="599"/>
    </row>
    <row r="30" spans="1:9" ht="20.100000000000001" customHeight="1">
      <c r="A30" s="337"/>
      <c r="B30" s="338"/>
      <c r="C30" s="338"/>
      <c r="D30" s="338"/>
      <c r="E30" s="338"/>
      <c r="F30" s="338"/>
      <c r="G30" s="134"/>
    </row>
  </sheetData>
  <mergeCells count="9">
    <mergeCell ref="B28:C28"/>
    <mergeCell ref="D28:E28"/>
    <mergeCell ref="A29:F29"/>
    <mergeCell ref="B1:F1"/>
    <mergeCell ref="B2:F2"/>
    <mergeCell ref="B26:C26"/>
    <mergeCell ref="D26:E26"/>
    <mergeCell ref="B27:C27"/>
    <mergeCell ref="D27:E27"/>
  </mergeCells>
  <printOptions horizontalCentered="1" verticalCentered="1"/>
  <pageMargins left="0" right="0" top="0" bottom="0" header="0" footer="0"/>
  <pageSetup paperSize="9" scale="9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opLeftCell="A10" zoomScale="120" zoomScaleNormal="120" workbookViewId="0">
      <selection activeCell="B10" sqref="B10"/>
    </sheetView>
  </sheetViews>
  <sheetFormatPr defaultRowHeight="12.75"/>
  <cols>
    <col min="1" max="1" width="44.85546875" style="127" customWidth="1"/>
    <col min="2" max="6" width="16.7109375" style="127" customWidth="1"/>
    <col min="7" max="7" width="5" style="127" customWidth="1"/>
    <col min="8" max="8" width="21.28515625" style="127" customWidth="1"/>
    <col min="9" max="9" width="12.7109375" style="127" customWidth="1"/>
    <col min="10" max="16384" width="9.140625" style="127"/>
  </cols>
  <sheetData>
    <row r="1" spans="1:9" ht="18" customHeight="1">
      <c r="A1" s="389" t="s">
        <v>545</v>
      </c>
      <c r="B1" s="589" t="s">
        <v>635</v>
      </c>
      <c r="C1" s="590"/>
      <c r="D1" s="590"/>
      <c r="E1" s="590"/>
      <c r="F1" s="591"/>
    </row>
    <row r="2" spans="1:9" ht="20.100000000000001" customHeight="1" thickBot="1">
      <c r="A2" s="388" t="s">
        <v>612</v>
      </c>
      <c r="B2" s="592" t="s">
        <v>614</v>
      </c>
      <c r="C2" s="593"/>
      <c r="D2" s="593"/>
      <c r="E2" s="593"/>
      <c r="F2" s="594"/>
    </row>
    <row r="3" spans="1:9" ht="20.100000000000001" customHeight="1">
      <c r="A3" s="390" t="s">
        <v>495</v>
      </c>
      <c r="B3" s="391" t="s">
        <v>496</v>
      </c>
      <c r="C3" s="386" t="s">
        <v>497</v>
      </c>
      <c r="D3" s="379" t="s">
        <v>498</v>
      </c>
      <c r="E3" s="458" t="s">
        <v>499</v>
      </c>
      <c r="F3" s="457" t="s">
        <v>613</v>
      </c>
    </row>
    <row r="4" spans="1:9" ht="26.25" customHeight="1">
      <c r="A4" s="344" t="s">
        <v>281</v>
      </c>
      <c r="B4" s="394" t="s">
        <v>615</v>
      </c>
      <c r="C4" s="157" t="s">
        <v>616</v>
      </c>
      <c r="D4" s="347" t="s">
        <v>617</v>
      </c>
      <c r="E4" s="157" t="s">
        <v>618</v>
      </c>
      <c r="F4" s="339" t="s">
        <v>619</v>
      </c>
    </row>
    <row r="5" spans="1:9" ht="20.100000000000001" customHeight="1">
      <c r="A5" s="271" t="s">
        <v>82</v>
      </c>
      <c r="B5" s="392" t="s">
        <v>630</v>
      </c>
      <c r="C5" s="332" t="s">
        <v>631</v>
      </c>
      <c r="D5" s="346" t="s">
        <v>632</v>
      </c>
      <c r="E5" s="332" t="s">
        <v>633</v>
      </c>
      <c r="F5" s="333" t="s">
        <v>634</v>
      </c>
    </row>
    <row r="6" spans="1:9" ht="20.100000000000001" customHeight="1">
      <c r="A6" s="277" t="s">
        <v>474</v>
      </c>
      <c r="B6" s="392" t="s">
        <v>597</v>
      </c>
      <c r="C6" s="346" t="s">
        <v>38</v>
      </c>
      <c r="D6" s="346" t="s">
        <v>38</v>
      </c>
      <c r="E6" s="332" t="s">
        <v>38</v>
      </c>
      <c r="F6" s="333" t="s">
        <v>597</v>
      </c>
    </row>
    <row r="7" spans="1:9" ht="20.100000000000001" customHeight="1">
      <c r="A7" s="277" t="s">
        <v>299</v>
      </c>
      <c r="B7" s="393" t="s">
        <v>598</v>
      </c>
      <c r="C7" s="336" t="s">
        <v>620</v>
      </c>
      <c r="D7" s="336" t="s">
        <v>599</v>
      </c>
      <c r="E7" s="331" t="s">
        <v>621</v>
      </c>
      <c r="F7" s="244" t="s">
        <v>622</v>
      </c>
    </row>
    <row r="8" spans="1:9" ht="27" customHeight="1">
      <c r="A8" s="344" t="s">
        <v>34</v>
      </c>
      <c r="B8" s="394" t="s">
        <v>623</v>
      </c>
      <c r="C8" s="439" t="s">
        <v>624</v>
      </c>
      <c r="D8" s="452" t="s">
        <v>35</v>
      </c>
      <c r="E8" s="157" t="s">
        <v>511</v>
      </c>
      <c r="F8" s="339" t="s">
        <v>35</v>
      </c>
    </row>
    <row r="9" spans="1:9" ht="20.100000000000001" customHeight="1">
      <c r="A9" s="277" t="s">
        <v>66</v>
      </c>
      <c r="B9" s="395">
        <v>80000</v>
      </c>
      <c r="C9" s="450">
        <v>125000</v>
      </c>
      <c r="D9" s="450">
        <v>100000</v>
      </c>
      <c r="E9" s="378">
        <v>650000</v>
      </c>
      <c r="F9" s="335">
        <v>120000</v>
      </c>
    </row>
    <row r="10" spans="1:9" ht="27.75" customHeight="1">
      <c r="A10" s="344" t="s">
        <v>628</v>
      </c>
      <c r="B10" s="454" t="s">
        <v>629</v>
      </c>
      <c r="C10" s="450"/>
      <c r="D10" s="450"/>
      <c r="E10" s="378"/>
      <c r="F10" s="335"/>
    </row>
    <row r="11" spans="1:9" ht="20.100000000000001" customHeight="1">
      <c r="A11" s="277" t="s">
        <v>39</v>
      </c>
      <c r="B11" s="396">
        <v>44030</v>
      </c>
      <c r="C11" s="380">
        <v>44040</v>
      </c>
      <c r="D11" s="449">
        <v>44063</v>
      </c>
      <c r="E11" s="377">
        <v>44073</v>
      </c>
      <c r="F11" s="334">
        <v>44085</v>
      </c>
    </row>
    <row r="12" spans="1:9" ht="20.100000000000001" customHeight="1">
      <c r="A12" s="277" t="s">
        <v>640</v>
      </c>
      <c r="B12" s="397">
        <v>44047</v>
      </c>
      <c r="C12" s="449">
        <v>44047</v>
      </c>
      <c r="D12" s="449">
        <v>44080</v>
      </c>
      <c r="E12" s="377">
        <v>44080</v>
      </c>
      <c r="F12" s="334">
        <v>44111</v>
      </c>
    </row>
    <row r="13" spans="1:9" ht="20.100000000000001" customHeight="1" thickBot="1">
      <c r="A13" s="408" t="s">
        <v>638</v>
      </c>
      <c r="B13" s="398" t="s">
        <v>625</v>
      </c>
      <c r="C13" s="399" t="s">
        <v>625</v>
      </c>
      <c r="D13" s="399" t="s">
        <v>626</v>
      </c>
      <c r="E13" s="400" t="s">
        <v>626</v>
      </c>
      <c r="F13" s="401" t="s">
        <v>627</v>
      </c>
    </row>
    <row r="14" spans="1:9" ht="15" customHeight="1" thickBot="1">
      <c r="A14" s="349" t="s">
        <v>611</v>
      </c>
      <c r="B14" s="350"/>
      <c r="C14" s="351"/>
      <c r="D14" s="351"/>
      <c r="E14" s="351"/>
      <c r="F14" s="352"/>
      <c r="G14" s="134"/>
    </row>
    <row r="15" spans="1:9" ht="25.5" customHeight="1">
      <c r="A15" s="442" t="s">
        <v>281</v>
      </c>
      <c r="B15" s="443" t="str">
        <f t="shared" ref="B15:D19" si="0">+B4</f>
        <v xml:space="preserve">Kanta and Co. </v>
      </c>
      <c r="C15" s="444" t="str">
        <f t="shared" si="0"/>
        <v>Kritika Ahuja</v>
      </c>
      <c r="D15" s="445" t="str">
        <f t="shared" si="0"/>
        <v>Priya Malhotra</v>
      </c>
      <c r="E15" s="459" t="str">
        <f t="shared" ref="E15" si="1">+E4</f>
        <v>Ankit Oberoi</v>
      </c>
      <c r="F15" s="446" t="str">
        <f>+F4</f>
        <v>Baboo Associates</v>
      </c>
    </row>
    <row r="16" spans="1:9" ht="20.100000000000001" customHeight="1">
      <c r="A16" s="271" t="s">
        <v>82</v>
      </c>
      <c r="B16" s="462" t="str">
        <f t="shared" si="0"/>
        <v>ABFFK1856H</v>
      </c>
      <c r="C16" s="332" t="str">
        <f t="shared" si="0"/>
        <v>ABAPA1488H</v>
      </c>
      <c r="D16" s="332" t="str">
        <f t="shared" si="0"/>
        <v>AANPM1947U</v>
      </c>
      <c r="E16" s="346" t="str">
        <f t="shared" ref="E16" si="2">+E5</f>
        <v>ADCPO7245T</v>
      </c>
      <c r="F16" s="333" t="str">
        <f>+F5</f>
        <v>ABCFB2127W</v>
      </c>
      <c r="H16" s="453" t="str">
        <f>+B15</f>
        <v xml:space="preserve">Kanta and Co. </v>
      </c>
      <c r="I16" s="453" t="str">
        <f>+B16</f>
        <v>ABFFK1856H</v>
      </c>
    </row>
    <row r="17" spans="1:9" ht="20.100000000000001" customHeight="1">
      <c r="A17" s="277" t="s">
        <v>474</v>
      </c>
      <c r="B17" s="462" t="str">
        <f t="shared" si="0"/>
        <v>Firm</v>
      </c>
      <c r="C17" s="332" t="str">
        <f t="shared" si="0"/>
        <v xml:space="preserve">Individual </v>
      </c>
      <c r="D17" s="332" t="str">
        <f t="shared" si="0"/>
        <v xml:space="preserve">Individual </v>
      </c>
      <c r="E17" s="346" t="str">
        <f t="shared" ref="E17" si="3">+E6</f>
        <v xml:space="preserve">Individual </v>
      </c>
      <c r="F17" s="333" t="str">
        <f>+F6</f>
        <v>Firm</v>
      </c>
      <c r="H17" s="453" t="str">
        <f>+C15</f>
        <v>Kritika Ahuja</v>
      </c>
      <c r="I17" s="453" t="str">
        <f>+C16</f>
        <v>ABAPA1488H</v>
      </c>
    </row>
    <row r="18" spans="1:9" ht="20.100000000000001" customHeight="1">
      <c r="A18" s="277" t="s">
        <v>299</v>
      </c>
      <c r="B18" s="451" t="str">
        <f t="shared" si="0"/>
        <v>3454</v>
      </c>
      <c r="C18" s="378" t="str">
        <f t="shared" si="0"/>
        <v>3455</v>
      </c>
      <c r="D18" s="378" t="str">
        <f t="shared" si="0"/>
        <v>3453</v>
      </c>
      <c r="E18" s="450" t="str">
        <f t="shared" ref="E18" si="4">+E7</f>
        <v>3451</v>
      </c>
      <c r="F18" s="335" t="str">
        <f>+F7</f>
        <v>3458</v>
      </c>
      <c r="H18" s="453" t="str">
        <f>+D15</f>
        <v>Priya Malhotra</v>
      </c>
      <c r="I18" s="453" t="str">
        <f>+D16</f>
        <v>AANPM1947U</v>
      </c>
    </row>
    <row r="19" spans="1:9" ht="25.5" customHeight="1">
      <c r="A19" s="344" t="s">
        <v>34</v>
      </c>
      <c r="B19" s="456" t="str">
        <f t="shared" si="0"/>
        <v>Consultancy</v>
      </c>
      <c r="C19" s="156" t="str">
        <f t="shared" si="0"/>
        <v>Insuarance Commission</v>
      </c>
      <c r="D19" s="156" t="str">
        <f t="shared" si="0"/>
        <v xml:space="preserve">Works Contract </v>
      </c>
      <c r="E19" s="347" t="str">
        <f t="shared" ref="E19" si="5">+E8</f>
        <v xml:space="preserve">Rent (P &amp; M) </v>
      </c>
      <c r="F19" s="353" t="str">
        <f>+F8</f>
        <v xml:space="preserve">Works Contract </v>
      </c>
      <c r="H19" s="453" t="str">
        <f>+E15</f>
        <v>Ankit Oberoi</v>
      </c>
      <c r="I19" s="453" t="str">
        <f>+E16</f>
        <v>ADCPO7245T</v>
      </c>
    </row>
    <row r="20" spans="1:9" ht="16.5" customHeight="1">
      <c r="A20" s="277" t="s">
        <v>85</v>
      </c>
      <c r="B20" s="462" t="s">
        <v>63</v>
      </c>
      <c r="C20" s="332" t="s">
        <v>376</v>
      </c>
      <c r="D20" s="332" t="s">
        <v>62</v>
      </c>
      <c r="E20" s="346" t="s">
        <v>664</v>
      </c>
      <c r="F20" s="333" t="s">
        <v>62</v>
      </c>
      <c r="H20" s="453" t="str">
        <f>+F15</f>
        <v>Baboo Associates</v>
      </c>
      <c r="I20" s="453" t="str">
        <f>+F16</f>
        <v>ABCFB2127W</v>
      </c>
    </row>
    <row r="21" spans="1:9" ht="16.5" customHeight="1">
      <c r="A21" s="277" t="s">
        <v>477</v>
      </c>
      <c r="B21" s="462" t="s">
        <v>556</v>
      </c>
      <c r="C21" s="332" t="s">
        <v>433</v>
      </c>
      <c r="D21" s="332" t="s">
        <v>432</v>
      </c>
      <c r="E21" s="346" t="s">
        <v>437</v>
      </c>
      <c r="F21" s="333" t="s">
        <v>432</v>
      </c>
    </row>
    <row r="22" spans="1:9" ht="20.100000000000001" customHeight="1">
      <c r="A22" s="277" t="s">
        <v>544</v>
      </c>
      <c r="B22" s="463">
        <v>7.4999999999999997E-2</v>
      </c>
      <c r="C22" s="373">
        <v>3.7499999999999999E-2</v>
      </c>
      <c r="D22" s="373">
        <v>7.4999999999999997E-3</v>
      </c>
      <c r="E22" s="460">
        <v>1.4999999999999999E-2</v>
      </c>
      <c r="F22" s="373">
        <v>1.4999999999999999E-2</v>
      </c>
    </row>
    <row r="23" spans="1:9" ht="26.25" customHeight="1">
      <c r="A23" s="344" t="s">
        <v>464</v>
      </c>
      <c r="B23" s="464" t="s">
        <v>521</v>
      </c>
      <c r="C23" s="343">
        <v>15000</v>
      </c>
      <c r="D23" s="345" t="s">
        <v>521</v>
      </c>
      <c r="E23" s="461">
        <v>240000</v>
      </c>
      <c r="F23" s="441" t="s">
        <v>521</v>
      </c>
    </row>
    <row r="24" spans="1:9" ht="20.100000000000001" customHeight="1">
      <c r="A24" s="277" t="s">
        <v>66</v>
      </c>
      <c r="B24" s="395">
        <f>+B9</f>
        <v>80000</v>
      </c>
      <c r="C24" s="378">
        <f>+C9</f>
        <v>125000</v>
      </c>
      <c r="D24" s="450">
        <f>+D9</f>
        <v>100000</v>
      </c>
      <c r="E24" s="450">
        <f>+E9</f>
        <v>650000</v>
      </c>
      <c r="F24" s="335">
        <f>+F9</f>
        <v>120000</v>
      </c>
    </row>
    <row r="25" spans="1:9" ht="31.5" customHeight="1">
      <c r="A25" s="344" t="s">
        <v>628</v>
      </c>
      <c r="B25" s="455" t="s">
        <v>663</v>
      </c>
      <c r="C25" s="450"/>
      <c r="D25" s="378"/>
      <c r="E25" s="450"/>
      <c r="F25" s="335"/>
    </row>
    <row r="26" spans="1:9" ht="20.100000000000001" customHeight="1">
      <c r="A26" s="277" t="s">
        <v>479</v>
      </c>
      <c r="B26" s="395">
        <f>ROUND(B24*4%,0)</f>
        <v>3200</v>
      </c>
      <c r="C26" s="378">
        <f>ROUND(C24*C22,0)</f>
        <v>4688</v>
      </c>
      <c r="D26" s="450">
        <f>ROUND(D24*D22,0)</f>
        <v>750</v>
      </c>
      <c r="E26" s="450">
        <f>ROUND(E24*E22,0)</f>
        <v>9750</v>
      </c>
      <c r="F26" s="335">
        <f>ROUND(F24*F22,0)</f>
        <v>1800</v>
      </c>
    </row>
    <row r="27" spans="1:9" ht="20.100000000000001" customHeight="1">
      <c r="A27" s="277" t="s">
        <v>39</v>
      </c>
      <c r="B27" s="396">
        <f>+B11</f>
        <v>44030</v>
      </c>
      <c r="C27" s="221">
        <f>+C11</f>
        <v>44040</v>
      </c>
      <c r="D27" s="380">
        <f>+D11</f>
        <v>44063</v>
      </c>
      <c r="E27" s="380">
        <f t="shared" ref="E27" si="6">+E11</f>
        <v>44073</v>
      </c>
      <c r="F27" s="324">
        <f>+F11</f>
        <v>44085</v>
      </c>
    </row>
    <row r="28" spans="1:9" ht="20.100000000000001" customHeight="1">
      <c r="A28" s="277" t="str">
        <f>+A12</f>
        <v xml:space="preserve">Date of Tax Deposited  (BSR 0428734) </v>
      </c>
      <c r="B28" s="609">
        <f>+B12</f>
        <v>44047</v>
      </c>
      <c r="C28" s="610"/>
      <c r="D28" s="600">
        <f>+D12</f>
        <v>44080</v>
      </c>
      <c r="E28" s="611"/>
      <c r="F28" s="334">
        <f>+F12</f>
        <v>44111</v>
      </c>
    </row>
    <row r="29" spans="1:9" ht="20.100000000000001" customHeight="1">
      <c r="A29" s="277" t="str">
        <f>+A13</f>
        <v xml:space="preserve">Challan No provided by HDFC  Bank </v>
      </c>
      <c r="B29" s="604" t="str">
        <f>+B13</f>
        <v>00811</v>
      </c>
      <c r="C29" s="605"/>
      <c r="D29" s="602" t="str">
        <f>+D13</f>
        <v>00987</v>
      </c>
      <c r="E29" s="612"/>
      <c r="F29" s="335" t="str">
        <f>+F13</f>
        <v>01014</v>
      </c>
    </row>
    <row r="30" spans="1:9" ht="16.5" customHeight="1" thickBot="1">
      <c r="A30" s="408" t="s">
        <v>478</v>
      </c>
      <c r="B30" s="606">
        <f>+B26+C26</f>
        <v>7888</v>
      </c>
      <c r="C30" s="607"/>
      <c r="D30" s="595">
        <f>D26+E26</f>
        <v>10500</v>
      </c>
      <c r="E30" s="608"/>
      <c r="F30" s="440">
        <f>+F26</f>
        <v>1800</v>
      </c>
    </row>
    <row r="31" spans="1:9" ht="14.25" customHeight="1" thickBot="1">
      <c r="A31" s="597" t="s">
        <v>542</v>
      </c>
      <c r="B31" s="598"/>
      <c r="C31" s="598"/>
      <c r="D31" s="598"/>
      <c r="E31" s="598"/>
      <c r="F31" s="599"/>
    </row>
    <row r="32" spans="1:9" ht="20.100000000000001" customHeight="1">
      <c r="A32" s="337"/>
      <c r="B32" s="338"/>
      <c r="C32" s="338"/>
      <c r="D32" s="338"/>
      <c r="E32" s="338"/>
      <c r="F32" s="338"/>
      <c r="G32" s="134"/>
    </row>
  </sheetData>
  <mergeCells count="9">
    <mergeCell ref="B1:F1"/>
    <mergeCell ref="B2:F2"/>
    <mergeCell ref="B29:C29"/>
    <mergeCell ref="B30:C30"/>
    <mergeCell ref="A31:F31"/>
    <mergeCell ref="B28:C28"/>
    <mergeCell ref="D28:E28"/>
    <mergeCell ref="D29:E29"/>
    <mergeCell ref="D30:E30"/>
  </mergeCells>
  <printOptions horizontalCentered="1" verticalCentered="1"/>
  <pageMargins left="0" right="0" top="0" bottom="0" header="0.31496062992125984" footer="0.31496062992125984"/>
  <pageSetup paperSize="9" scale="90"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zoomScale="110" zoomScaleNormal="110" workbookViewId="0">
      <selection activeCell="A2" sqref="A2"/>
    </sheetView>
  </sheetViews>
  <sheetFormatPr defaultRowHeight="12.75"/>
  <cols>
    <col min="1" max="1" width="44.85546875" style="127" customWidth="1"/>
    <col min="2" max="7" width="16.7109375" style="127" customWidth="1"/>
    <col min="8" max="8" width="5" style="127" customWidth="1"/>
    <col min="9" max="9" width="17.5703125" style="127" customWidth="1"/>
    <col min="10" max="10" width="14" style="127" customWidth="1"/>
    <col min="11" max="16384" width="9.140625" style="127"/>
  </cols>
  <sheetData>
    <row r="1" spans="1:10" ht="18" customHeight="1">
      <c r="A1" s="389" t="s">
        <v>545</v>
      </c>
      <c r="B1" s="589" t="s">
        <v>667</v>
      </c>
      <c r="C1" s="590"/>
      <c r="D1" s="590"/>
      <c r="E1" s="590"/>
      <c r="F1" s="590"/>
      <c r="G1" s="591"/>
    </row>
    <row r="2" spans="1:10" ht="20.100000000000001" customHeight="1" thickBot="1">
      <c r="A2" s="388" t="s">
        <v>665</v>
      </c>
      <c r="B2" s="592" t="s">
        <v>666</v>
      </c>
      <c r="C2" s="593"/>
      <c r="D2" s="593"/>
      <c r="E2" s="593"/>
      <c r="F2" s="593"/>
      <c r="G2" s="594"/>
    </row>
    <row r="3" spans="1:10" ht="20.100000000000001" customHeight="1">
      <c r="A3" s="390" t="s">
        <v>495</v>
      </c>
      <c r="B3" s="391" t="s">
        <v>496</v>
      </c>
      <c r="C3" s="386" t="s">
        <v>497</v>
      </c>
      <c r="D3" s="379" t="s">
        <v>498</v>
      </c>
      <c r="E3" s="458" t="s">
        <v>499</v>
      </c>
      <c r="F3" s="458" t="s">
        <v>613</v>
      </c>
      <c r="G3" s="473" t="s">
        <v>668</v>
      </c>
    </row>
    <row r="4" spans="1:10" ht="26.25" customHeight="1">
      <c r="A4" s="344" t="s">
        <v>281</v>
      </c>
      <c r="B4" s="394" t="s">
        <v>669</v>
      </c>
      <c r="C4" s="157" t="s">
        <v>670</v>
      </c>
      <c r="D4" s="347" t="s">
        <v>725</v>
      </c>
      <c r="E4" s="157" t="s">
        <v>671</v>
      </c>
      <c r="F4" s="157" t="s">
        <v>672</v>
      </c>
      <c r="G4" s="474" t="s">
        <v>673</v>
      </c>
    </row>
    <row r="5" spans="1:10" ht="20.100000000000001" customHeight="1">
      <c r="A5" s="271" t="s">
        <v>82</v>
      </c>
      <c r="B5" s="392" t="s">
        <v>674</v>
      </c>
      <c r="C5" s="332" t="s">
        <v>675</v>
      </c>
      <c r="D5" s="346" t="s">
        <v>676</v>
      </c>
      <c r="E5" s="332" t="s">
        <v>677</v>
      </c>
      <c r="F5" s="332" t="s">
        <v>678</v>
      </c>
      <c r="G5" s="475" t="s">
        <v>679</v>
      </c>
    </row>
    <row r="6" spans="1:10" ht="20.100000000000001" customHeight="1">
      <c r="A6" s="277" t="s">
        <v>474</v>
      </c>
      <c r="B6" s="392" t="s">
        <v>597</v>
      </c>
      <c r="C6" s="346" t="s">
        <v>38</v>
      </c>
      <c r="D6" s="346" t="s">
        <v>38</v>
      </c>
      <c r="E6" s="332" t="s">
        <v>38</v>
      </c>
      <c r="F6" s="332" t="s">
        <v>38</v>
      </c>
      <c r="G6" s="475" t="s">
        <v>645</v>
      </c>
    </row>
    <row r="7" spans="1:10" ht="20.100000000000001" customHeight="1">
      <c r="A7" s="277" t="s">
        <v>299</v>
      </c>
      <c r="B7" s="393" t="s">
        <v>680</v>
      </c>
      <c r="C7" s="336" t="s">
        <v>681</v>
      </c>
      <c r="D7" s="336" t="s">
        <v>682</v>
      </c>
      <c r="E7" s="331" t="s">
        <v>683</v>
      </c>
      <c r="F7" s="331" t="s">
        <v>684</v>
      </c>
      <c r="G7" s="476" t="s">
        <v>680</v>
      </c>
    </row>
    <row r="8" spans="1:10" ht="27" customHeight="1">
      <c r="A8" s="344" t="s">
        <v>34</v>
      </c>
      <c r="B8" s="486" t="s">
        <v>723</v>
      </c>
      <c r="C8" s="439" t="s">
        <v>685</v>
      </c>
      <c r="D8" s="452" t="s">
        <v>35</v>
      </c>
      <c r="E8" s="157" t="s">
        <v>511</v>
      </c>
      <c r="F8" s="156" t="s">
        <v>686</v>
      </c>
      <c r="G8" s="474" t="s">
        <v>687</v>
      </c>
    </row>
    <row r="9" spans="1:10" ht="20.100000000000001" customHeight="1">
      <c r="A9" s="277" t="s">
        <v>66</v>
      </c>
      <c r="B9" s="395">
        <v>80000</v>
      </c>
      <c r="C9" s="470">
        <v>60000</v>
      </c>
      <c r="D9" s="470">
        <v>180000</v>
      </c>
      <c r="E9" s="378">
        <v>50000</v>
      </c>
      <c r="F9" s="378">
        <v>90000</v>
      </c>
      <c r="G9" s="471">
        <v>110000</v>
      </c>
    </row>
    <row r="10" spans="1:10" ht="27.75" customHeight="1">
      <c r="A10" s="344" t="s">
        <v>689</v>
      </c>
      <c r="B10" s="480"/>
      <c r="C10" s="481" t="s">
        <v>688</v>
      </c>
      <c r="D10" s="470"/>
      <c r="E10" s="378"/>
      <c r="F10" s="378"/>
      <c r="G10" s="471"/>
    </row>
    <row r="11" spans="1:10" ht="20.100000000000001" customHeight="1">
      <c r="A11" s="277" t="s">
        <v>39</v>
      </c>
      <c r="B11" s="396">
        <v>44132</v>
      </c>
      <c r="C11" s="380">
        <v>44124</v>
      </c>
      <c r="D11" s="468">
        <v>44147</v>
      </c>
      <c r="E11" s="377">
        <v>44183</v>
      </c>
      <c r="F11" s="377">
        <v>44188</v>
      </c>
      <c r="G11" s="469">
        <v>44195</v>
      </c>
    </row>
    <row r="12" spans="1:10" ht="20.100000000000001" customHeight="1">
      <c r="A12" s="277" t="s">
        <v>690</v>
      </c>
      <c r="B12" s="397">
        <v>44139</v>
      </c>
      <c r="C12" s="468">
        <v>44139</v>
      </c>
      <c r="D12" s="468">
        <v>44171</v>
      </c>
      <c r="E12" s="377">
        <v>44203</v>
      </c>
      <c r="F12" s="377">
        <v>44203</v>
      </c>
      <c r="G12" s="469">
        <v>44203</v>
      </c>
    </row>
    <row r="13" spans="1:10" ht="20.100000000000001" customHeight="1" thickBot="1">
      <c r="A13" s="408" t="s">
        <v>638</v>
      </c>
      <c r="B13" s="398" t="s">
        <v>691</v>
      </c>
      <c r="C13" s="399" t="s">
        <v>691</v>
      </c>
      <c r="D13" s="399" t="s">
        <v>692</v>
      </c>
      <c r="E13" s="400" t="s">
        <v>693</v>
      </c>
      <c r="F13" s="400" t="s">
        <v>693</v>
      </c>
      <c r="G13" s="477" t="s">
        <v>693</v>
      </c>
    </row>
    <row r="14" spans="1:10" ht="15" customHeight="1" thickBot="1">
      <c r="A14" s="349" t="s">
        <v>611</v>
      </c>
      <c r="B14" s="350"/>
      <c r="C14" s="351"/>
      <c r="D14" s="351"/>
      <c r="E14" s="351"/>
      <c r="F14" s="351"/>
      <c r="G14" s="352"/>
      <c r="H14" s="134"/>
    </row>
    <row r="15" spans="1:10" ht="25.5" customHeight="1">
      <c r="A15" s="442" t="s">
        <v>281</v>
      </c>
      <c r="B15" s="443" t="str">
        <f t="shared" ref="B15:E19" si="0">+B4</f>
        <v xml:space="preserve">Shweta and Co. </v>
      </c>
      <c r="C15" s="444" t="str">
        <f t="shared" si="0"/>
        <v>Kanishk Mehta</v>
      </c>
      <c r="D15" s="445" t="str">
        <f t="shared" si="0"/>
        <v xml:space="preserve">Prateek Aseeja </v>
      </c>
      <c r="E15" s="459" t="str">
        <f t="shared" si="0"/>
        <v>Mahi Verma</v>
      </c>
      <c r="F15" s="459" t="str">
        <f t="shared" ref="F15" si="1">+F4</f>
        <v>Utkarsh Vashisht</v>
      </c>
      <c r="G15" s="446" t="str">
        <f>+G4</f>
        <v>Praveen Gautam</v>
      </c>
    </row>
    <row r="16" spans="1:10" ht="20.100000000000001" customHeight="1">
      <c r="A16" s="271" t="s">
        <v>82</v>
      </c>
      <c r="B16" s="462" t="str">
        <f t="shared" si="0"/>
        <v>ACAFS1856H</v>
      </c>
      <c r="C16" s="332" t="str">
        <f t="shared" si="0"/>
        <v>ATAPM1488H</v>
      </c>
      <c r="D16" s="332" t="str">
        <f t="shared" si="0"/>
        <v>AONPA1598H</v>
      </c>
      <c r="E16" s="346" t="str">
        <f t="shared" si="0"/>
        <v>ADCPV4783T</v>
      </c>
      <c r="F16" s="346" t="str">
        <f t="shared" ref="F16" si="2">+F5</f>
        <v>AAAPV1563H</v>
      </c>
      <c r="G16" s="333" t="str">
        <f>+G5</f>
        <v>ASCPG4587S</v>
      </c>
      <c r="I16" s="453" t="str">
        <f>+B15</f>
        <v xml:space="preserve">Shweta and Co. </v>
      </c>
      <c r="J16" s="453" t="str">
        <f>+B16</f>
        <v>ACAFS1856H</v>
      </c>
    </row>
    <row r="17" spans="1:10" ht="20.100000000000001" customHeight="1">
      <c r="A17" s="277" t="s">
        <v>474</v>
      </c>
      <c r="B17" s="462" t="str">
        <f t="shared" si="0"/>
        <v>Firm</v>
      </c>
      <c r="C17" s="332" t="str">
        <f t="shared" si="0"/>
        <v xml:space="preserve">Individual </v>
      </c>
      <c r="D17" s="332" t="str">
        <f t="shared" si="0"/>
        <v xml:space="preserve">Individual </v>
      </c>
      <c r="E17" s="346" t="str">
        <f t="shared" si="0"/>
        <v xml:space="preserve">Individual </v>
      </c>
      <c r="F17" s="346" t="str">
        <f t="shared" ref="F17" si="3">+F6</f>
        <v xml:space="preserve">Individual </v>
      </c>
      <c r="G17" s="333" t="str">
        <f>+G6</f>
        <v>Individual</v>
      </c>
      <c r="I17" s="453" t="str">
        <f>+C15</f>
        <v>Kanishk Mehta</v>
      </c>
      <c r="J17" s="453" t="str">
        <f>+C16</f>
        <v>ATAPM1488H</v>
      </c>
    </row>
    <row r="18" spans="1:10" ht="20.100000000000001" customHeight="1">
      <c r="A18" s="277" t="s">
        <v>299</v>
      </c>
      <c r="B18" s="472" t="str">
        <f t="shared" si="0"/>
        <v>7154</v>
      </c>
      <c r="C18" s="470" t="str">
        <f t="shared" si="0"/>
        <v>7155</v>
      </c>
      <c r="D18" s="470" t="str">
        <f t="shared" si="0"/>
        <v>7153</v>
      </c>
      <c r="E18" s="378" t="str">
        <f t="shared" si="0"/>
        <v>7151</v>
      </c>
      <c r="F18" s="378" t="str">
        <f t="shared" ref="F18" si="4">+F7</f>
        <v>7152</v>
      </c>
      <c r="G18" s="335" t="str">
        <f>+G7</f>
        <v>7154</v>
      </c>
      <c r="I18" s="453" t="str">
        <f>+D15</f>
        <v xml:space="preserve">Prateek Aseeja </v>
      </c>
      <c r="J18" s="453" t="str">
        <f>+D16</f>
        <v>AONPA1598H</v>
      </c>
    </row>
    <row r="19" spans="1:10" ht="25.5" customHeight="1">
      <c r="A19" s="344" t="s">
        <v>34</v>
      </c>
      <c r="B19" s="479" t="str">
        <f>+C19</f>
        <v>Commission</v>
      </c>
      <c r="C19" s="347" t="str">
        <f t="shared" si="0"/>
        <v>Commission</v>
      </c>
      <c r="D19" s="347" t="str">
        <f t="shared" si="0"/>
        <v xml:space="preserve">Works Contract </v>
      </c>
      <c r="E19" s="156" t="str">
        <f t="shared" si="0"/>
        <v xml:space="preserve">Rent (P &amp; M) </v>
      </c>
      <c r="F19" s="156" t="str">
        <f t="shared" ref="F19" si="5">+F8</f>
        <v>Interest on Deposits</v>
      </c>
      <c r="G19" s="353" t="str">
        <f>+G8</f>
        <v>Winning Games</v>
      </c>
      <c r="I19" s="453" t="str">
        <f>+E15</f>
        <v>Mahi Verma</v>
      </c>
      <c r="J19" s="453" t="str">
        <f>+E16</f>
        <v>ADCPV4783T</v>
      </c>
    </row>
    <row r="20" spans="1:10" ht="16.5" customHeight="1">
      <c r="A20" s="277" t="s">
        <v>85</v>
      </c>
      <c r="B20" s="462" t="s">
        <v>306</v>
      </c>
      <c r="C20" s="346" t="s">
        <v>306</v>
      </c>
      <c r="D20" s="346" t="s">
        <v>62</v>
      </c>
      <c r="E20" s="332" t="s">
        <v>664</v>
      </c>
      <c r="F20" s="332" t="s">
        <v>64</v>
      </c>
      <c r="G20" s="333" t="s">
        <v>365</v>
      </c>
      <c r="I20" s="453" t="str">
        <f>+F15</f>
        <v>Utkarsh Vashisht</v>
      </c>
      <c r="J20" s="453" t="str">
        <f>+F16</f>
        <v>AAAPV1563H</v>
      </c>
    </row>
    <row r="21" spans="1:10" ht="16.5" customHeight="1">
      <c r="A21" s="277" t="s">
        <v>477</v>
      </c>
      <c r="B21" s="462" t="s">
        <v>436</v>
      </c>
      <c r="C21" s="346" t="s">
        <v>436</v>
      </c>
      <c r="D21" s="346" t="s">
        <v>432</v>
      </c>
      <c r="E21" s="332" t="s">
        <v>437</v>
      </c>
      <c r="F21" s="332" t="s">
        <v>430</v>
      </c>
      <c r="G21" s="333" t="s">
        <v>431</v>
      </c>
      <c r="I21" s="453" t="str">
        <f>+G15</f>
        <v>Praveen Gautam</v>
      </c>
      <c r="J21" s="453" t="str">
        <f>+G16</f>
        <v>ASCPG4587S</v>
      </c>
    </row>
    <row r="22" spans="1:10" ht="20.100000000000001" customHeight="1">
      <c r="A22" s="277" t="s">
        <v>544</v>
      </c>
      <c r="B22" s="463">
        <v>3.7499999999999999E-2</v>
      </c>
      <c r="C22" s="374">
        <v>3.7499999999999999E-2</v>
      </c>
      <c r="D22" s="460">
        <v>7.4999999999999997E-3</v>
      </c>
      <c r="E22" s="374">
        <v>1.4999999999999999E-2</v>
      </c>
      <c r="F22" s="374">
        <v>7.4999999999999997E-2</v>
      </c>
      <c r="G22" s="482">
        <v>0.3</v>
      </c>
    </row>
    <row r="23" spans="1:10" ht="26.25" customHeight="1">
      <c r="A23" s="344" t="s">
        <v>464</v>
      </c>
      <c r="B23" s="464">
        <v>15000</v>
      </c>
      <c r="C23" s="343">
        <v>15000</v>
      </c>
      <c r="D23" s="439" t="s">
        <v>521</v>
      </c>
      <c r="E23" s="343">
        <v>240000</v>
      </c>
      <c r="F23" s="343">
        <v>5000</v>
      </c>
      <c r="G23" s="441">
        <v>10000</v>
      </c>
    </row>
    <row r="24" spans="1:10" ht="20.100000000000001" customHeight="1">
      <c r="A24" s="277" t="s">
        <v>66</v>
      </c>
      <c r="B24" s="472">
        <f t="shared" ref="B24:G24" si="6">+B9</f>
        <v>80000</v>
      </c>
      <c r="C24" s="378">
        <f t="shared" si="6"/>
        <v>60000</v>
      </c>
      <c r="D24" s="470">
        <f t="shared" si="6"/>
        <v>180000</v>
      </c>
      <c r="E24" s="378">
        <f t="shared" si="6"/>
        <v>50000</v>
      </c>
      <c r="F24" s="378">
        <f t="shared" si="6"/>
        <v>90000</v>
      </c>
      <c r="G24" s="335">
        <f t="shared" si="6"/>
        <v>110000</v>
      </c>
    </row>
    <row r="25" spans="1:10" ht="31.5" customHeight="1">
      <c r="A25" s="344" t="s">
        <v>628</v>
      </c>
      <c r="B25" s="483"/>
      <c r="C25" s="484" t="s">
        <v>694</v>
      </c>
      <c r="D25" s="470"/>
      <c r="E25" s="491" t="s">
        <v>724</v>
      </c>
      <c r="F25" s="378"/>
      <c r="G25" s="335"/>
    </row>
    <row r="26" spans="1:10" ht="20.100000000000001" customHeight="1">
      <c r="A26" s="277" t="s">
        <v>479</v>
      </c>
      <c r="B26" s="472">
        <f>ROUND(B24*B22,0)</f>
        <v>3000</v>
      </c>
      <c r="C26" s="378">
        <f>ROUND(C24*2%,0)</f>
        <v>1200</v>
      </c>
      <c r="D26" s="470">
        <f>ROUND(D24*D22,0)</f>
        <v>1350</v>
      </c>
      <c r="E26" s="378">
        <v>0</v>
      </c>
      <c r="F26" s="378">
        <f>ROUND(F24*F22,0)</f>
        <v>6750</v>
      </c>
      <c r="G26" s="471">
        <f>ROUND(G24*G22,0)</f>
        <v>33000</v>
      </c>
    </row>
    <row r="27" spans="1:10" ht="20.100000000000001" customHeight="1">
      <c r="A27" s="277" t="s">
        <v>39</v>
      </c>
      <c r="B27" s="396">
        <f>+B11</f>
        <v>44132</v>
      </c>
      <c r="C27" s="221">
        <f>+C11</f>
        <v>44124</v>
      </c>
      <c r="D27" s="380">
        <f>+D11</f>
        <v>44147</v>
      </c>
      <c r="E27" s="221">
        <f t="shared" ref="E27:F27" si="7">+E11</f>
        <v>44183</v>
      </c>
      <c r="F27" s="221">
        <f t="shared" si="7"/>
        <v>44188</v>
      </c>
      <c r="G27" s="478">
        <f>+G11</f>
        <v>44195</v>
      </c>
    </row>
    <row r="28" spans="1:10" ht="20.100000000000001" customHeight="1">
      <c r="A28" s="277" t="str">
        <f>+A12</f>
        <v xml:space="preserve">Date of Tax Deposited  (BSR 0310044) </v>
      </c>
      <c r="B28" s="609">
        <f>+B12</f>
        <v>44139</v>
      </c>
      <c r="C28" s="610"/>
      <c r="D28" s="468">
        <f>+D12</f>
        <v>44171</v>
      </c>
      <c r="E28" s="600">
        <f>+G12</f>
        <v>44203</v>
      </c>
      <c r="F28" s="611"/>
      <c r="G28" s="601"/>
    </row>
    <row r="29" spans="1:10" ht="20.100000000000001" customHeight="1">
      <c r="A29" s="277" t="str">
        <f>+A13</f>
        <v xml:space="preserve">Challan No provided by HDFC  Bank </v>
      </c>
      <c r="B29" s="604" t="str">
        <f>+B13</f>
        <v>00011</v>
      </c>
      <c r="C29" s="605"/>
      <c r="D29" s="470" t="str">
        <f>+D13</f>
        <v>00012</v>
      </c>
      <c r="E29" s="602" t="str">
        <f>+G13</f>
        <v>00115</v>
      </c>
      <c r="F29" s="612"/>
      <c r="G29" s="603"/>
    </row>
    <row r="30" spans="1:10" ht="16.5" customHeight="1" thickBot="1">
      <c r="A30" s="408" t="s">
        <v>478</v>
      </c>
      <c r="B30" s="606">
        <f>B26+C26</f>
        <v>4200</v>
      </c>
      <c r="C30" s="607"/>
      <c r="D30" s="467">
        <f>+D26</f>
        <v>1350</v>
      </c>
      <c r="E30" s="602">
        <f>E26+F26+G26</f>
        <v>39750</v>
      </c>
      <c r="F30" s="612"/>
      <c r="G30" s="603"/>
    </row>
    <row r="31" spans="1:10" ht="14.25" customHeight="1" thickBot="1">
      <c r="A31" s="597" t="s">
        <v>542</v>
      </c>
      <c r="B31" s="598"/>
      <c r="C31" s="598"/>
      <c r="D31" s="598"/>
      <c r="E31" s="598"/>
      <c r="F31" s="598"/>
      <c r="G31" s="599"/>
    </row>
    <row r="32" spans="1:10" ht="20.100000000000001" customHeight="1">
      <c r="A32" s="337"/>
      <c r="B32" s="338"/>
      <c r="C32" s="338"/>
      <c r="D32" s="338"/>
      <c r="E32" s="338"/>
      <c r="F32" s="338"/>
      <c r="G32" s="338"/>
      <c r="H32" s="134"/>
    </row>
  </sheetData>
  <mergeCells count="9">
    <mergeCell ref="A31:G31"/>
    <mergeCell ref="E28:G28"/>
    <mergeCell ref="E29:G29"/>
    <mergeCell ref="E30:G30"/>
    <mergeCell ref="B1:G1"/>
    <mergeCell ref="B2:G2"/>
    <mergeCell ref="B28:C28"/>
    <mergeCell ref="B29:C29"/>
    <mergeCell ref="B30:C30"/>
  </mergeCells>
  <printOptions horizontalCentered="1" verticalCentered="1"/>
  <pageMargins left="0" right="0" top="0" bottom="0" header="0" footer="0"/>
  <pageSetup paperSize="9"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opLeftCell="A20" zoomScale="120" zoomScaleNormal="120" workbookViewId="0">
      <selection activeCell="E29" sqref="E29:G29"/>
    </sheetView>
  </sheetViews>
  <sheetFormatPr defaultRowHeight="12.75"/>
  <cols>
    <col min="1" max="1" width="44.85546875" style="127" customWidth="1"/>
    <col min="2" max="7" width="16.7109375" style="127" customWidth="1"/>
    <col min="8" max="8" width="5" style="127" customWidth="1"/>
    <col min="9" max="9" width="17.5703125" style="127" customWidth="1"/>
    <col min="10" max="10" width="14" style="127" customWidth="1"/>
    <col min="11" max="16384" width="9.140625" style="127"/>
  </cols>
  <sheetData>
    <row r="1" spans="1:10" ht="18" customHeight="1">
      <c r="A1" s="389" t="s">
        <v>545</v>
      </c>
      <c r="B1" s="589" t="s">
        <v>696</v>
      </c>
      <c r="C1" s="590"/>
      <c r="D1" s="590"/>
      <c r="E1" s="590"/>
      <c r="F1" s="590"/>
      <c r="G1" s="591"/>
    </row>
    <row r="2" spans="1:10" ht="20.100000000000001" customHeight="1" thickBot="1">
      <c r="A2" s="388" t="s">
        <v>695</v>
      </c>
      <c r="B2" s="592" t="s">
        <v>666</v>
      </c>
      <c r="C2" s="593"/>
      <c r="D2" s="593"/>
      <c r="E2" s="593"/>
      <c r="F2" s="593"/>
      <c r="G2" s="594"/>
    </row>
    <row r="3" spans="1:10" ht="20.100000000000001" customHeight="1">
      <c r="A3" s="390" t="s">
        <v>495</v>
      </c>
      <c r="B3" s="391" t="s">
        <v>496</v>
      </c>
      <c r="C3" s="386" t="s">
        <v>497</v>
      </c>
      <c r="D3" s="379" t="s">
        <v>498</v>
      </c>
      <c r="E3" s="458" t="s">
        <v>499</v>
      </c>
      <c r="F3" s="458" t="s">
        <v>613</v>
      </c>
      <c r="G3" s="473" t="s">
        <v>668</v>
      </c>
    </row>
    <row r="4" spans="1:10" ht="26.25" customHeight="1">
      <c r="A4" s="344" t="s">
        <v>281</v>
      </c>
      <c r="B4" s="394" t="s">
        <v>697</v>
      </c>
      <c r="C4" s="157" t="s">
        <v>698</v>
      </c>
      <c r="D4" s="347" t="s">
        <v>699</v>
      </c>
      <c r="E4" s="157" t="s">
        <v>700</v>
      </c>
      <c r="F4" s="157" t="s">
        <v>701</v>
      </c>
      <c r="G4" s="474" t="s">
        <v>702</v>
      </c>
    </row>
    <row r="5" spans="1:10" ht="20.100000000000001" customHeight="1">
      <c r="A5" s="271" t="s">
        <v>82</v>
      </c>
      <c r="B5" s="392" t="s">
        <v>708</v>
      </c>
      <c r="C5" s="332" t="s">
        <v>709</v>
      </c>
      <c r="D5" s="346" t="s">
        <v>710</v>
      </c>
      <c r="E5" s="332" t="s">
        <v>711</v>
      </c>
      <c r="F5" s="332" t="s">
        <v>712</v>
      </c>
      <c r="G5" s="475" t="s">
        <v>713</v>
      </c>
    </row>
    <row r="6" spans="1:10" ht="20.100000000000001" customHeight="1">
      <c r="A6" s="277" t="s">
        <v>474</v>
      </c>
      <c r="B6" s="392" t="s">
        <v>597</v>
      </c>
      <c r="C6" s="346" t="s">
        <v>38</v>
      </c>
      <c r="D6" s="346" t="s">
        <v>38</v>
      </c>
      <c r="E6" s="332" t="s">
        <v>38</v>
      </c>
      <c r="F6" s="332" t="s">
        <v>38</v>
      </c>
      <c r="G6" s="475" t="s">
        <v>645</v>
      </c>
    </row>
    <row r="7" spans="1:10" ht="20.100000000000001" customHeight="1">
      <c r="A7" s="277" t="s">
        <v>299</v>
      </c>
      <c r="B7" s="393" t="s">
        <v>703</v>
      </c>
      <c r="C7" s="336" t="s">
        <v>704</v>
      </c>
      <c r="D7" s="336" t="s">
        <v>705</v>
      </c>
      <c r="E7" s="331" t="s">
        <v>706</v>
      </c>
      <c r="F7" s="331" t="s">
        <v>707</v>
      </c>
      <c r="G7" s="492" t="s">
        <v>727</v>
      </c>
    </row>
    <row r="8" spans="1:10" ht="27" customHeight="1">
      <c r="A8" s="344" t="s">
        <v>34</v>
      </c>
      <c r="B8" s="394" t="s">
        <v>623</v>
      </c>
      <c r="C8" s="439" t="s">
        <v>685</v>
      </c>
      <c r="D8" s="452" t="s">
        <v>35</v>
      </c>
      <c r="E8" s="156" t="s">
        <v>686</v>
      </c>
      <c r="F8" s="452" t="s">
        <v>35</v>
      </c>
      <c r="G8" s="339" t="s">
        <v>714</v>
      </c>
    </row>
    <row r="9" spans="1:10" ht="20.100000000000001" customHeight="1">
      <c r="A9" s="277" t="s">
        <v>66</v>
      </c>
      <c r="B9" s="395">
        <v>40000</v>
      </c>
      <c r="C9" s="489">
        <v>48000</v>
      </c>
      <c r="D9" s="489">
        <v>90000</v>
      </c>
      <c r="E9" s="378">
        <v>20000</v>
      </c>
      <c r="F9" s="378">
        <v>125000</v>
      </c>
      <c r="G9" s="490">
        <v>500000</v>
      </c>
    </row>
    <row r="10" spans="1:10" ht="27.75" customHeight="1">
      <c r="A10" s="344" t="s">
        <v>728</v>
      </c>
      <c r="B10" s="454" t="s">
        <v>715</v>
      </c>
      <c r="C10" s="481"/>
      <c r="D10" s="489"/>
      <c r="E10" s="343" t="s">
        <v>716</v>
      </c>
      <c r="F10" s="378"/>
      <c r="G10" s="490"/>
    </row>
    <row r="11" spans="1:10" ht="20.100000000000001" customHeight="1">
      <c r="A11" s="277" t="s">
        <v>39</v>
      </c>
      <c r="B11" s="396">
        <v>44125</v>
      </c>
      <c r="C11" s="380">
        <v>44109</v>
      </c>
      <c r="D11" s="487">
        <v>44153</v>
      </c>
      <c r="E11" s="377">
        <v>44183</v>
      </c>
      <c r="F11" s="377">
        <v>44189</v>
      </c>
      <c r="G11" s="488">
        <v>44190</v>
      </c>
    </row>
    <row r="12" spans="1:10" ht="20.100000000000001" customHeight="1">
      <c r="A12" s="277" t="s">
        <v>726</v>
      </c>
      <c r="B12" s="397">
        <v>44139</v>
      </c>
      <c r="C12" s="487">
        <v>44139</v>
      </c>
      <c r="D12" s="487">
        <v>44171</v>
      </c>
      <c r="E12" s="377"/>
      <c r="F12" s="377">
        <v>44203</v>
      </c>
      <c r="G12" s="488">
        <v>44203</v>
      </c>
    </row>
    <row r="13" spans="1:10" ht="20.100000000000001" customHeight="1" thickBot="1">
      <c r="A13" s="408" t="s">
        <v>638</v>
      </c>
      <c r="B13" s="398" t="s">
        <v>717</v>
      </c>
      <c r="C13" s="399" t="s">
        <v>717</v>
      </c>
      <c r="D13" s="399" t="s">
        <v>718</v>
      </c>
      <c r="E13" s="400"/>
      <c r="F13" s="400" t="s">
        <v>719</v>
      </c>
      <c r="G13" s="477" t="s">
        <v>719</v>
      </c>
    </row>
    <row r="14" spans="1:10" ht="15" customHeight="1" thickBot="1">
      <c r="A14" s="349" t="s">
        <v>611</v>
      </c>
      <c r="B14" s="350"/>
      <c r="C14" s="351"/>
      <c r="D14" s="351"/>
      <c r="E14" s="351"/>
      <c r="F14" s="351"/>
      <c r="G14" s="352"/>
      <c r="H14" s="134"/>
    </row>
    <row r="15" spans="1:10" ht="25.5" customHeight="1">
      <c r="A15" s="442" t="s">
        <v>281</v>
      </c>
      <c r="B15" s="443" t="str">
        <f t="shared" ref="B15:F19" si="0">+B4</f>
        <v xml:space="preserve">Yahavi and Co. </v>
      </c>
      <c r="C15" s="444" t="str">
        <f t="shared" si="0"/>
        <v>Daiwik Gupta</v>
      </c>
      <c r="D15" s="445" t="str">
        <f t="shared" si="0"/>
        <v>Mivaan Malhotra</v>
      </c>
      <c r="E15" s="459" t="str">
        <f t="shared" si="0"/>
        <v>Aarna Gupta</v>
      </c>
      <c r="F15" s="459" t="str">
        <f t="shared" si="0"/>
        <v>Mehaan Sehgal</v>
      </c>
      <c r="G15" s="446" t="str">
        <f>+G4</f>
        <v>Mridul Negi</v>
      </c>
    </row>
    <row r="16" spans="1:10" ht="20.100000000000001" customHeight="1">
      <c r="A16" s="271" t="s">
        <v>82</v>
      </c>
      <c r="B16" s="462" t="str">
        <f t="shared" si="0"/>
        <v>AXAFY1956K</v>
      </c>
      <c r="C16" s="332" t="str">
        <f t="shared" si="0"/>
        <v>AAAPG5638H</v>
      </c>
      <c r="D16" s="332" t="str">
        <f t="shared" si="0"/>
        <v>ABYPM5923H</v>
      </c>
      <c r="E16" s="346" t="str">
        <f t="shared" si="0"/>
        <v>AOKPG4865J</v>
      </c>
      <c r="F16" s="346" t="str">
        <f t="shared" si="0"/>
        <v>AAKPS4328F</v>
      </c>
      <c r="G16" s="333" t="str">
        <f>+G5</f>
        <v>AARPN1249B</v>
      </c>
      <c r="I16" s="453" t="str">
        <f>+B15</f>
        <v xml:space="preserve">Yahavi and Co. </v>
      </c>
      <c r="J16" s="453" t="str">
        <f>+B16</f>
        <v>AXAFY1956K</v>
      </c>
    </row>
    <row r="17" spans="1:10" ht="20.100000000000001" customHeight="1">
      <c r="A17" s="277" t="s">
        <v>474</v>
      </c>
      <c r="B17" s="462" t="str">
        <f t="shared" si="0"/>
        <v>Firm</v>
      </c>
      <c r="C17" s="332" t="str">
        <f t="shared" si="0"/>
        <v xml:space="preserve">Individual </v>
      </c>
      <c r="D17" s="332" t="str">
        <f t="shared" si="0"/>
        <v xml:space="preserve">Individual </v>
      </c>
      <c r="E17" s="346" t="str">
        <f t="shared" si="0"/>
        <v xml:space="preserve">Individual </v>
      </c>
      <c r="F17" s="346" t="str">
        <f t="shared" si="0"/>
        <v xml:space="preserve">Individual </v>
      </c>
      <c r="G17" s="333" t="str">
        <f>+G6</f>
        <v>Individual</v>
      </c>
      <c r="I17" s="453" t="str">
        <f>+C15</f>
        <v>Daiwik Gupta</v>
      </c>
      <c r="J17" s="453" t="str">
        <f>+C16</f>
        <v>AAAPG5638H</v>
      </c>
    </row>
    <row r="18" spans="1:10" ht="20.100000000000001" customHeight="1">
      <c r="A18" s="277" t="s">
        <v>299</v>
      </c>
      <c r="B18" s="472" t="str">
        <f t="shared" si="0"/>
        <v>2098</v>
      </c>
      <c r="C18" s="378" t="str">
        <f t="shared" si="0"/>
        <v>2099</v>
      </c>
      <c r="D18" s="378" t="str">
        <f t="shared" si="0"/>
        <v>2091</v>
      </c>
      <c r="E18" s="470" t="str">
        <f t="shared" si="0"/>
        <v>2095</v>
      </c>
      <c r="F18" s="470" t="str">
        <f t="shared" si="0"/>
        <v>2097</v>
      </c>
      <c r="G18" s="335" t="str">
        <f>+G7</f>
        <v>2096</v>
      </c>
      <c r="I18" s="453" t="str">
        <f>+D15</f>
        <v>Mivaan Malhotra</v>
      </c>
      <c r="J18" s="453" t="str">
        <f>+D16</f>
        <v>ABYPM5923H</v>
      </c>
    </row>
    <row r="19" spans="1:10" ht="25.5" customHeight="1">
      <c r="A19" s="344" t="s">
        <v>34</v>
      </c>
      <c r="B19" s="479" t="str">
        <f t="shared" si="0"/>
        <v>Consultancy</v>
      </c>
      <c r="C19" s="156" t="str">
        <f t="shared" si="0"/>
        <v>Commission</v>
      </c>
      <c r="D19" s="156" t="str">
        <f t="shared" si="0"/>
        <v xml:space="preserve">Works Contract </v>
      </c>
      <c r="E19" s="156" t="str">
        <f t="shared" si="0"/>
        <v>Interest on Deposits</v>
      </c>
      <c r="F19" s="347" t="str">
        <f t="shared" si="0"/>
        <v xml:space="preserve">Works Contract </v>
      </c>
      <c r="G19" s="353" t="str">
        <f>+G8</f>
        <v xml:space="preserve">Rent (L &amp; B ) </v>
      </c>
      <c r="I19" s="453" t="str">
        <f>+E15</f>
        <v>Aarna Gupta</v>
      </c>
      <c r="J19" s="453" t="str">
        <f>+E16</f>
        <v>AOKPG4865J</v>
      </c>
    </row>
    <row r="20" spans="1:10" ht="16.5" customHeight="1">
      <c r="A20" s="277" t="s">
        <v>85</v>
      </c>
      <c r="B20" s="462" t="s">
        <v>63</v>
      </c>
      <c r="C20" s="332" t="s">
        <v>306</v>
      </c>
      <c r="D20" s="332" t="s">
        <v>62</v>
      </c>
      <c r="E20" s="346" t="s">
        <v>64</v>
      </c>
      <c r="F20" s="346" t="s">
        <v>62</v>
      </c>
      <c r="G20" s="333" t="s">
        <v>553</v>
      </c>
      <c r="I20" s="453" t="str">
        <f>+F15</f>
        <v>Mehaan Sehgal</v>
      </c>
      <c r="J20" s="453" t="str">
        <f>+F16</f>
        <v>AAKPS4328F</v>
      </c>
    </row>
    <row r="21" spans="1:10" ht="16.5" customHeight="1">
      <c r="A21" s="277" t="s">
        <v>477</v>
      </c>
      <c r="B21" s="462" t="s">
        <v>556</v>
      </c>
      <c r="C21" s="332" t="s">
        <v>436</v>
      </c>
      <c r="D21" s="332" t="s">
        <v>432</v>
      </c>
      <c r="E21" s="346" t="s">
        <v>430</v>
      </c>
      <c r="F21" s="346" t="s">
        <v>432</v>
      </c>
      <c r="G21" s="333" t="s">
        <v>438</v>
      </c>
      <c r="I21" s="453" t="str">
        <f>+G15</f>
        <v>Mridul Negi</v>
      </c>
      <c r="J21" s="453" t="str">
        <f>+G16</f>
        <v>AARPN1249B</v>
      </c>
    </row>
    <row r="22" spans="1:10" ht="20.100000000000001" customHeight="1">
      <c r="A22" s="277" t="s">
        <v>544</v>
      </c>
      <c r="B22" s="463">
        <v>7.4999999999999997E-2</v>
      </c>
      <c r="C22" s="460">
        <v>3.7499999999999999E-2</v>
      </c>
      <c r="D22" s="460">
        <v>7.4999999999999997E-3</v>
      </c>
      <c r="E22" s="374">
        <v>7.4999999999999997E-2</v>
      </c>
      <c r="F22" s="460">
        <v>7.4999999999999997E-3</v>
      </c>
      <c r="G22" s="373">
        <v>7.4999999999999997E-2</v>
      </c>
    </row>
    <row r="23" spans="1:10" ht="26.25" customHeight="1">
      <c r="A23" s="344" t="s">
        <v>464</v>
      </c>
      <c r="B23" s="485" t="s">
        <v>720</v>
      </c>
      <c r="C23" s="343">
        <v>15000</v>
      </c>
      <c r="D23" s="345" t="s">
        <v>521</v>
      </c>
      <c r="E23" s="461">
        <v>5000</v>
      </c>
      <c r="F23" s="345" t="s">
        <v>521</v>
      </c>
      <c r="G23" s="441">
        <v>240000</v>
      </c>
    </row>
    <row r="24" spans="1:10" ht="20.100000000000001" customHeight="1">
      <c r="A24" s="277" t="s">
        <v>66</v>
      </c>
      <c r="B24" s="395">
        <f t="shared" ref="B24:G24" si="1">+B9</f>
        <v>40000</v>
      </c>
      <c r="C24" s="378">
        <f t="shared" si="1"/>
        <v>48000</v>
      </c>
      <c r="D24" s="470">
        <f t="shared" si="1"/>
        <v>90000</v>
      </c>
      <c r="E24" s="489">
        <f t="shared" si="1"/>
        <v>20000</v>
      </c>
      <c r="F24" s="470">
        <f t="shared" si="1"/>
        <v>125000</v>
      </c>
      <c r="G24" s="335">
        <f t="shared" si="1"/>
        <v>500000</v>
      </c>
    </row>
    <row r="25" spans="1:10" ht="31.5" customHeight="1">
      <c r="A25" s="344" t="str">
        <f>+A10</f>
        <v>Submission of Form (Certificate No 0123456789)</v>
      </c>
      <c r="B25" s="485" t="s">
        <v>721</v>
      </c>
      <c r="C25" s="484"/>
      <c r="D25" s="378"/>
      <c r="E25" s="484" t="s">
        <v>722</v>
      </c>
      <c r="F25" s="378"/>
      <c r="G25" s="471"/>
    </row>
    <row r="26" spans="1:10" ht="20.100000000000001" customHeight="1">
      <c r="A26" s="277" t="s">
        <v>479</v>
      </c>
      <c r="B26" s="395">
        <f>ROUND(B24*5%,0)</f>
        <v>2000</v>
      </c>
      <c r="C26" s="378">
        <f>ROUND(C24*C22,0)</f>
        <v>1800</v>
      </c>
      <c r="D26" s="470">
        <f>ROUND(D24*D22,0)</f>
        <v>675</v>
      </c>
      <c r="E26" s="470">
        <v>0</v>
      </c>
      <c r="F26" s="378">
        <f>ROUND(F24*F22,0)</f>
        <v>938</v>
      </c>
      <c r="G26" s="471">
        <f>ROUND(G24*G22,0)</f>
        <v>37500</v>
      </c>
    </row>
    <row r="27" spans="1:10" ht="20.100000000000001" customHeight="1">
      <c r="A27" s="277" t="s">
        <v>39</v>
      </c>
      <c r="B27" s="396">
        <f>+B11</f>
        <v>44125</v>
      </c>
      <c r="C27" s="221">
        <f>+C11</f>
        <v>44109</v>
      </c>
      <c r="D27" s="380">
        <f>+D11</f>
        <v>44153</v>
      </c>
      <c r="E27" s="380">
        <f t="shared" ref="E27:F27" si="2">+E11</f>
        <v>44183</v>
      </c>
      <c r="F27" s="221">
        <f t="shared" si="2"/>
        <v>44189</v>
      </c>
      <c r="G27" s="478">
        <f>+G11</f>
        <v>44190</v>
      </c>
    </row>
    <row r="28" spans="1:10" ht="20.100000000000001" customHeight="1">
      <c r="A28" s="277" t="str">
        <f>+A12</f>
        <v xml:space="preserve">Date of Tax Deposited  (BSR 0420586) </v>
      </c>
      <c r="B28" s="609">
        <f>+B12</f>
        <v>44139</v>
      </c>
      <c r="C28" s="610"/>
      <c r="D28" s="468">
        <f>+D12</f>
        <v>44171</v>
      </c>
      <c r="E28" s="600">
        <f>+G12</f>
        <v>44203</v>
      </c>
      <c r="F28" s="611"/>
      <c r="G28" s="601"/>
    </row>
    <row r="29" spans="1:10" ht="20.100000000000001" customHeight="1">
      <c r="A29" s="277" t="str">
        <f>+A13</f>
        <v xml:space="preserve">Challan No provided by HDFC  Bank </v>
      </c>
      <c r="B29" s="604" t="str">
        <f>+B13</f>
        <v>00411</v>
      </c>
      <c r="C29" s="605"/>
      <c r="D29" s="470" t="str">
        <f>+D13</f>
        <v>00612</v>
      </c>
      <c r="E29" s="602" t="str">
        <f>+G13</f>
        <v>00118</v>
      </c>
      <c r="F29" s="612"/>
      <c r="G29" s="603"/>
    </row>
    <row r="30" spans="1:10" ht="16.5" customHeight="1" thickBot="1">
      <c r="A30" s="408" t="s">
        <v>478</v>
      </c>
      <c r="B30" s="606">
        <f>B26+C26</f>
        <v>3800</v>
      </c>
      <c r="C30" s="607"/>
      <c r="D30" s="467">
        <f>+D26</f>
        <v>675</v>
      </c>
      <c r="E30" s="602">
        <f>E26+F26+G26</f>
        <v>38438</v>
      </c>
      <c r="F30" s="612"/>
      <c r="G30" s="603"/>
    </row>
    <row r="31" spans="1:10" ht="14.25" customHeight="1" thickBot="1">
      <c r="A31" s="597" t="s">
        <v>542</v>
      </c>
      <c r="B31" s="598"/>
      <c r="C31" s="598"/>
      <c r="D31" s="598"/>
      <c r="E31" s="598"/>
      <c r="F31" s="598"/>
      <c r="G31" s="599"/>
    </row>
    <row r="32" spans="1:10" ht="20.100000000000001" customHeight="1">
      <c r="A32" s="337"/>
      <c r="B32" s="338"/>
      <c r="C32" s="338"/>
      <c r="D32" s="338"/>
      <c r="E32" s="338"/>
      <c r="F32" s="338"/>
      <c r="G32" s="338"/>
      <c r="H32" s="134"/>
    </row>
  </sheetData>
  <mergeCells count="9">
    <mergeCell ref="B30:C30"/>
    <mergeCell ref="E30:G30"/>
    <mergeCell ref="A31:G31"/>
    <mergeCell ref="B1:G1"/>
    <mergeCell ref="B2:G2"/>
    <mergeCell ref="B28:C28"/>
    <mergeCell ref="E28:G28"/>
    <mergeCell ref="B29:C29"/>
    <mergeCell ref="E29:G29"/>
  </mergeCells>
  <printOptions horizontalCentered="1" verticalCentered="1"/>
  <pageMargins left="0" right="0" top="0" bottom="0" header="0" footer="0"/>
  <pageSetup paperSize="9" scale="9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zoomScale="90" zoomScaleNormal="90" workbookViewId="0">
      <selection activeCell="A7" sqref="A7"/>
    </sheetView>
  </sheetViews>
  <sheetFormatPr defaultRowHeight="39.950000000000003" customHeight="1"/>
  <cols>
    <col min="1" max="1" width="198.7109375" style="493" customWidth="1"/>
    <col min="2" max="16384" width="9.140625" style="493"/>
  </cols>
  <sheetData>
    <row r="1" spans="1:1" ht="17.25" customHeight="1">
      <c r="A1" s="494" t="s">
        <v>729</v>
      </c>
    </row>
    <row r="2" spans="1:1" ht="62.25" customHeight="1">
      <c r="A2" s="493" t="s">
        <v>739</v>
      </c>
    </row>
    <row r="3" spans="1:1" ht="27.75" customHeight="1">
      <c r="A3" s="493" t="s">
        <v>730</v>
      </c>
    </row>
    <row r="4" spans="1:1" ht="25.5" customHeight="1">
      <c r="A4" s="493" t="s">
        <v>731</v>
      </c>
    </row>
    <row r="5" spans="1:1" ht="23.25" customHeight="1">
      <c r="A5" s="493" t="s">
        <v>732</v>
      </c>
    </row>
    <row r="6" spans="1:1" ht="39.950000000000003" customHeight="1">
      <c r="A6" s="493" t="s">
        <v>733</v>
      </c>
    </row>
    <row r="7" spans="1:1" ht="39.950000000000003" customHeight="1">
      <c r="A7" s="493" t="s">
        <v>734</v>
      </c>
    </row>
    <row r="8" spans="1:1" ht="39.950000000000003" customHeight="1">
      <c r="A8" s="493" t="s">
        <v>735</v>
      </c>
    </row>
    <row r="9" spans="1:1" ht="39.950000000000003" customHeight="1">
      <c r="A9" s="493" t="s">
        <v>736</v>
      </c>
    </row>
    <row r="10" spans="1:1" ht="39.950000000000003" customHeight="1">
      <c r="A10" s="493" t="s">
        <v>737</v>
      </c>
    </row>
    <row r="11" spans="1:1" ht="39.950000000000003" customHeight="1">
      <c r="A11" s="493" t="s">
        <v>738</v>
      </c>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Zeros="0" topLeftCell="A20" zoomScale="140" zoomScaleNormal="140" zoomScaleSheetLayoutView="150" workbookViewId="0">
      <selection activeCell="F105" sqref="F105"/>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571" t="s">
        <v>268</v>
      </c>
      <c r="B1" s="571"/>
      <c r="C1" s="571"/>
      <c r="D1" s="571"/>
      <c r="E1" s="571"/>
    </row>
    <row r="2" spans="1:7" ht="30" customHeight="1">
      <c r="A2" s="572" t="s">
        <v>262</v>
      </c>
      <c r="B2" s="572"/>
      <c r="C2" s="572"/>
      <c r="D2" s="572"/>
      <c r="E2" s="572"/>
    </row>
    <row r="3" spans="1:7" ht="20.100000000000001" customHeight="1">
      <c r="A3" s="128" t="s">
        <v>18</v>
      </c>
      <c r="B3" s="79"/>
      <c r="C3" s="129" t="s">
        <v>263</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128</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264</v>
      </c>
      <c r="D28" s="147" t="s">
        <v>264</v>
      </c>
      <c r="E28" s="147" t="s">
        <v>264</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18.75" customHeight="1">
      <c r="A31" s="131" t="s">
        <v>21</v>
      </c>
      <c r="B31" s="132"/>
      <c r="C31" s="149">
        <v>1250000</v>
      </c>
      <c r="D31" s="149">
        <v>950000</v>
      </c>
      <c r="E31" s="149">
        <v>750000</v>
      </c>
    </row>
    <row r="32" spans="1:5" ht="30" customHeight="1">
      <c r="A32" s="573" t="s">
        <v>30</v>
      </c>
      <c r="B32" s="574"/>
      <c r="C32" s="149">
        <v>250000</v>
      </c>
      <c r="D32" s="149">
        <v>-210000</v>
      </c>
      <c r="E32" s="71"/>
    </row>
    <row r="33" spans="1:5" ht="20.100000000000001" customHeight="1">
      <c r="A33" s="575" t="s">
        <v>26</v>
      </c>
      <c r="B33" s="576"/>
      <c r="C33" s="149">
        <v>-10000</v>
      </c>
      <c r="D33" s="149">
        <v>40000</v>
      </c>
      <c r="E33" s="149">
        <v>0</v>
      </c>
    </row>
    <row r="34" spans="1:5" ht="19.5" customHeight="1">
      <c r="A34" s="573" t="s">
        <v>22</v>
      </c>
      <c r="B34" s="574"/>
      <c r="C34" s="149">
        <v>180000</v>
      </c>
      <c r="D34" s="149">
        <v>190000</v>
      </c>
      <c r="E34" s="149">
        <v>120000</v>
      </c>
    </row>
    <row r="35" spans="1:5" ht="20.100000000000001" customHeight="1">
      <c r="A35" s="577" t="s">
        <v>31</v>
      </c>
      <c r="B35" s="578"/>
      <c r="C35" s="149">
        <v>60000</v>
      </c>
      <c r="D35" s="149">
        <v>40000</v>
      </c>
      <c r="E35" s="149">
        <v>20000</v>
      </c>
    </row>
    <row r="36" spans="1:5" ht="20.100000000000001" customHeight="1">
      <c r="A36" s="579" t="s">
        <v>90</v>
      </c>
      <c r="B36" s="579"/>
      <c r="C36" s="579"/>
      <c r="D36" s="579"/>
      <c r="E36" s="579"/>
    </row>
    <row r="37" spans="1:5" ht="20.100000000000001" customHeight="1">
      <c r="A37" s="580" t="s">
        <v>265</v>
      </c>
      <c r="B37" s="581"/>
      <c r="C37" s="150" t="s">
        <v>106</v>
      </c>
      <c r="D37" s="151" t="s">
        <v>29</v>
      </c>
      <c r="E37" s="79"/>
    </row>
    <row r="38" spans="1:5" ht="20.100000000000001" customHeight="1">
      <c r="A38" s="582" t="s">
        <v>266</v>
      </c>
      <c r="B38" s="583"/>
      <c r="C38" s="152" t="s">
        <v>20</v>
      </c>
      <c r="D38" s="153" t="s">
        <v>29</v>
      </c>
      <c r="E38" s="132"/>
    </row>
    <row r="39" spans="1:5" ht="20.100000000000001" customHeight="1">
      <c r="A39" s="584" t="s">
        <v>267</v>
      </c>
      <c r="B39" s="585"/>
      <c r="C39" s="154" t="s">
        <v>107</v>
      </c>
      <c r="D39" s="155" t="s">
        <v>29</v>
      </c>
      <c r="E39" s="136"/>
    </row>
    <row r="40" spans="1:5" ht="20.100000000000001" customHeight="1">
      <c r="E40" s="183" t="s">
        <v>239</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121</v>
      </c>
      <c r="D43" s="142" t="s">
        <v>122</v>
      </c>
      <c r="E43" s="142" t="str">
        <f>+C24</f>
        <v>1125,  Street No. 39, Zafrabad, Delhi-110053</v>
      </c>
    </row>
    <row r="44" spans="1:5" ht="26.25" customHeight="1">
      <c r="A44" s="143"/>
      <c r="B44" s="144"/>
      <c r="C44" s="157" t="s">
        <v>117</v>
      </c>
      <c r="D44" s="156" t="s">
        <v>123</v>
      </c>
      <c r="E44" s="157"/>
    </row>
    <row r="45" spans="1:5" ht="20.100000000000001" customHeight="1">
      <c r="A45" s="143" t="s">
        <v>82</v>
      </c>
      <c r="B45" s="144"/>
      <c r="C45" s="199"/>
      <c r="D45" s="158" t="s">
        <v>118</v>
      </c>
      <c r="E45" s="71" t="str">
        <f>+C25</f>
        <v>FSNPS1989K</v>
      </c>
    </row>
    <row r="46" spans="1:5" ht="20.100000000000001" customHeight="1">
      <c r="A46" s="143" t="s">
        <v>34</v>
      </c>
      <c r="B46" s="144"/>
      <c r="C46" s="71" t="s">
        <v>35</v>
      </c>
      <c r="D46" s="71" t="s">
        <v>109</v>
      </c>
      <c r="E46" s="71" t="s">
        <v>110</v>
      </c>
    </row>
    <row r="47" spans="1:5" ht="20.100000000000001" customHeight="1">
      <c r="A47" s="143" t="s">
        <v>85</v>
      </c>
      <c r="B47" s="144"/>
      <c r="C47" s="71" t="s">
        <v>62</v>
      </c>
      <c r="D47" s="71" t="s">
        <v>63</v>
      </c>
      <c r="E47" s="71" t="s">
        <v>64</v>
      </c>
    </row>
    <row r="48" spans="1:5" ht="20.100000000000001" customHeight="1">
      <c r="A48" s="143" t="s">
        <v>33</v>
      </c>
      <c r="B48" s="144"/>
      <c r="C48" s="71" t="s">
        <v>111</v>
      </c>
      <c r="D48" s="71" t="s">
        <v>38</v>
      </c>
      <c r="E48" s="71" t="s">
        <v>38</v>
      </c>
    </row>
    <row r="49" spans="1:5" ht="26.25" customHeight="1">
      <c r="A49" s="148" t="s">
        <v>86</v>
      </c>
      <c r="B49" s="144"/>
      <c r="C49" s="71"/>
      <c r="E49" s="71"/>
    </row>
    <row r="50" spans="1:5" ht="20.100000000000001" customHeight="1">
      <c r="A50" s="143" t="s">
        <v>66</v>
      </c>
      <c r="B50" s="144"/>
      <c r="C50" s="149">
        <v>150000</v>
      </c>
      <c r="D50" s="149">
        <v>250000</v>
      </c>
      <c r="E50" s="149">
        <v>40000</v>
      </c>
    </row>
    <row r="51" spans="1:5" ht="20.100000000000001" customHeight="1">
      <c r="A51" s="143" t="s">
        <v>39</v>
      </c>
      <c r="B51" s="144"/>
      <c r="C51" s="147">
        <v>42751</v>
      </c>
      <c r="D51" s="147">
        <v>42784</v>
      </c>
      <c r="E51" s="147">
        <v>42825</v>
      </c>
    </row>
    <row r="52" spans="1:5" ht="20.100000000000001" customHeight="1">
      <c r="A52" s="143" t="s">
        <v>125</v>
      </c>
      <c r="B52" s="144"/>
      <c r="C52" s="147">
        <v>42769</v>
      </c>
      <c r="D52" s="147">
        <v>42799</v>
      </c>
      <c r="E52" s="147">
        <v>42832</v>
      </c>
    </row>
    <row r="53" spans="1:5" ht="20.100000000000001" customHeight="1">
      <c r="A53" s="143" t="s">
        <v>126</v>
      </c>
      <c r="B53" s="144"/>
      <c r="C53" s="159" t="s">
        <v>114</v>
      </c>
      <c r="D53" s="159" t="s">
        <v>113</v>
      </c>
      <c r="E53" s="159" t="s">
        <v>40</v>
      </c>
    </row>
    <row r="54" spans="1:5" ht="20.100000000000001" customHeight="1">
      <c r="A54" s="215"/>
      <c r="B54" s="215"/>
      <c r="C54" s="161"/>
      <c r="D54" s="161"/>
      <c r="E54" s="162"/>
    </row>
    <row r="55" spans="1:5" ht="20.100000000000001" customHeight="1">
      <c r="A55" s="127" t="s">
        <v>124</v>
      </c>
      <c r="E55" s="163" t="s">
        <v>69</v>
      </c>
    </row>
    <row r="56" spans="1:5" ht="15" customHeight="1">
      <c r="A56" s="139" t="s">
        <v>204</v>
      </c>
      <c r="B56" s="139"/>
      <c r="C56" s="164" t="str">
        <f>+C23</f>
        <v>Mohd Sajid</v>
      </c>
      <c r="D56" s="164" t="str">
        <f>+D23</f>
        <v>Ghan Shyam</v>
      </c>
      <c r="E56" s="164" t="str">
        <f>+E23</f>
        <v>Pyare  Mohan</v>
      </c>
    </row>
    <row r="57" spans="1:5" ht="20.100000000000001" customHeight="1">
      <c r="A57" s="184" t="s">
        <v>21</v>
      </c>
      <c r="B57" s="184"/>
      <c r="C57" s="68">
        <f>+C31</f>
        <v>1250000</v>
      </c>
      <c r="D57" s="68">
        <f>+D31</f>
        <v>950000</v>
      </c>
      <c r="E57" s="68">
        <f>+E31</f>
        <v>750000</v>
      </c>
    </row>
    <row r="58" spans="1:5" ht="20.100000000000001" customHeight="1">
      <c r="A58" s="184" t="s">
        <v>236</v>
      </c>
      <c r="B58" s="184"/>
      <c r="C58" s="68">
        <f>IF(C32&lt;-200000,-200000,C32)</f>
        <v>250000</v>
      </c>
      <c r="D58" s="68">
        <f>IF(D32&lt;-200000,-200000,D32)</f>
        <v>-200000</v>
      </c>
      <c r="E58" s="68">
        <f>IF(E32&lt;-200000,-200000,E32)</f>
        <v>0</v>
      </c>
    </row>
    <row r="59" spans="1:5" ht="20.100000000000001" customHeight="1">
      <c r="A59" s="184" t="s">
        <v>237</v>
      </c>
      <c r="B59" s="184"/>
      <c r="C59" s="72">
        <f>IF(C33&lt;0,0, C33)</f>
        <v>0</v>
      </c>
      <c r="D59" s="72">
        <f>IF(D33&lt;0,0, D33)</f>
        <v>40000</v>
      </c>
      <c r="E59" s="72">
        <f>IF(E33&lt;0,0, E33)</f>
        <v>0</v>
      </c>
    </row>
    <row r="60" spans="1:5" ht="20.100000000000001" customHeight="1">
      <c r="A60" s="184" t="s">
        <v>42</v>
      </c>
      <c r="B60" s="184"/>
      <c r="C60" s="68">
        <f>SUM(C57:C59)</f>
        <v>1500000</v>
      </c>
      <c r="D60" s="68">
        <f t="shared" ref="D60:E60" si="0">SUM(D57:D59)</f>
        <v>790000</v>
      </c>
      <c r="E60" s="68">
        <f t="shared" si="0"/>
        <v>750000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60000</v>
      </c>
      <c r="D62" s="68">
        <f>+D35</f>
        <v>40000</v>
      </c>
      <c r="E62" s="68">
        <f>+E35</f>
        <v>20000</v>
      </c>
    </row>
    <row r="63" spans="1:5" ht="20.100000000000001" customHeight="1" thickBot="1">
      <c r="A63" s="185" t="s">
        <v>44</v>
      </c>
      <c r="B63" s="185"/>
      <c r="C63" s="165">
        <f>C60-C61-C62</f>
        <v>1290000</v>
      </c>
      <c r="D63" s="165">
        <f t="shared" ref="D63:E63" si="1">D60-D61-D62</f>
        <v>600000</v>
      </c>
      <c r="E63" s="165">
        <f t="shared" si="1"/>
        <v>610000</v>
      </c>
    </row>
    <row r="64" spans="1:5" ht="20.100000000000001" customHeight="1" thickTop="1">
      <c r="A64" s="184" t="s">
        <v>45</v>
      </c>
      <c r="B64" s="186"/>
      <c r="C64" s="187">
        <f>ROUND(IF(C63&gt;1000000,(((C63-1000000)*0.3)+125000),IF(C63&gt;500000,(((C63-500000)*0.2)+25000),IF(C63&gt;250000,((C63-250000)*0.1),0))),0)</f>
        <v>212000</v>
      </c>
      <c r="D64" s="187">
        <f t="shared" ref="D64" si="2">ROUND(IF(D63&gt;1000000,(((D63-1000000)*0.3)+125000),IF(D63&gt;500000,(((D63-500000)*0.2)+25000),IF(D63&gt;250000,((D63-250000)*0.1),0))),0)</f>
        <v>45000</v>
      </c>
      <c r="E64" s="187">
        <f>ROUND(IF(E63&gt;1000000,(((E63-1000000)*0.3)+125000),IF(E63&gt;500000,(((E63-500000)*0.2)+25000),IF(E63&gt;250000,((E63-250000)*0.1),0))),0)</f>
        <v>47000</v>
      </c>
    </row>
    <row r="65" spans="1:8" ht="12.75" customHeight="1">
      <c r="A65" s="188" t="s">
        <v>53</v>
      </c>
      <c r="B65" s="188"/>
      <c r="C65" s="213"/>
      <c r="D65" s="166"/>
      <c r="E65" s="166"/>
    </row>
    <row r="66" spans="1:8" ht="15" customHeight="1">
      <c r="A66" s="188" t="s">
        <v>54</v>
      </c>
      <c r="B66" s="188"/>
      <c r="C66" s="213"/>
      <c r="D66" s="166"/>
      <c r="E66" s="166"/>
    </row>
    <row r="67" spans="1:8" ht="20.100000000000001" customHeight="1">
      <c r="A67" s="184" t="s">
        <v>46</v>
      </c>
      <c r="B67" s="184"/>
      <c r="C67" s="189">
        <f>ROUND((C64+C66+C65)*0.03,0)</f>
        <v>6360</v>
      </c>
      <c r="D67" s="189">
        <f>ROUND((D64+D66+D65)*0.03,0)</f>
        <v>1350</v>
      </c>
      <c r="E67" s="189">
        <f>ROUND((E64+E66+E65)*0.03,0)</f>
        <v>1410</v>
      </c>
    </row>
    <row r="68" spans="1:8" ht="20.100000000000001" customHeight="1">
      <c r="A68" s="167" t="s">
        <v>55</v>
      </c>
      <c r="B68" s="167"/>
      <c r="C68" s="168">
        <f>SUM(C64:C67)</f>
        <v>218360</v>
      </c>
      <c r="D68" s="168">
        <f t="shared" ref="D68:E68" si="3">SUM(D64:D67)</f>
        <v>46350</v>
      </c>
      <c r="E68" s="168">
        <f t="shared" si="3"/>
        <v>48410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430000</v>
      </c>
      <c r="C70" s="166">
        <f>ROUND(C64/3,0)</f>
        <v>70667</v>
      </c>
      <c r="D70" s="166">
        <f>ROUND(C67/3,0)</f>
        <v>2120</v>
      </c>
      <c r="E70" s="166">
        <f>C70+D70</f>
        <v>72787</v>
      </c>
    </row>
    <row r="71" spans="1:8" ht="20.100000000000001" customHeight="1">
      <c r="A71" s="170" t="str">
        <f>+D56</f>
        <v>Ghan Shyam</v>
      </c>
      <c r="B71" s="166">
        <f>ROUND(D63/3,0)</f>
        <v>200000</v>
      </c>
      <c r="C71" s="166">
        <f>ROUND(D64/3,0)</f>
        <v>15000</v>
      </c>
      <c r="D71" s="166">
        <f>ROUND(D67/3,0)</f>
        <v>450</v>
      </c>
      <c r="E71" s="166">
        <f>C71+D71</f>
        <v>15450</v>
      </c>
    </row>
    <row r="72" spans="1:8" ht="20.100000000000001" customHeight="1">
      <c r="A72" s="170" t="str">
        <f>+E56</f>
        <v>Pyare  Mohan</v>
      </c>
      <c r="B72" s="166">
        <f>ROUND(E63/3,0)</f>
        <v>203333</v>
      </c>
      <c r="C72" s="166">
        <f>ROUND(E64/3,0)</f>
        <v>15667</v>
      </c>
      <c r="D72" s="166">
        <f>ROUND(E67/3,0)</f>
        <v>470</v>
      </c>
      <c r="E72" s="166">
        <f>C72+D72</f>
        <v>16137</v>
      </c>
    </row>
    <row r="73" spans="1:8" ht="24.95" customHeight="1" thickBot="1">
      <c r="A73" s="171" t="str">
        <f>+A37</f>
        <v>BSR 0510322 on 02/02/2018</v>
      </c>
      <c r="B73" s="172" t="str">
        <f>+C37</f>
        <v>Challan No. 02001</v>
      </c>
      <c r="C73" s="173">
        <f>SUM(C70:C72)</f>
        <v>101334</v>
      </c>
      <c r="D73" s="173">
        <f t="shared" ref="D73:E73" si="4">SUM(D70:D72)</f>
        <v>3040</v>
      </c>
      <c r="E73" s="173">
        <f t="shared" si="4"/>
        <v>104374</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430000</v>
      </c>
      <c r="C75" s="166">
        <f t="shared" si="5"/>
        <v>70667</v>
      </c>
      <c r="D75" s="166">
        <f t="shared" si="5"/>
        <v>2120</v>
      </c>
      <c r="E75" s="166">
        <f t="shared" si="5"/>
        <v>72787</v>
      </c>
    </row>
    <row r="76" spans="1:8" ht="20.100000000000001" customHeight="1">
      <c r="A76" s="170" t="str">
        <f t="shared" ref="A76:A77" si="6">+A71</f>
        <v>Ghan Shyam</v>
      </c>
      <c r="B76" s="166">
        <f t="shared" si="5"/>
        <v>200000</v>
      </c>
      <c r="C76" s="166">
        <f t="shared" si="5"/>
        <v>15000</v>
      </c>
      <c r="D76" s="166">
        <f t="shared" si="5"/>
        <v>450</v>
      </c>
      <c r="E76" s="166">
        <f t="shared" si="5"/>
        <v>15450</v>
      </c>
    </row>
    <row r="77" spans="1:8" ht="20.100000000000001" customHeight="1">
      <c r="A77" s="170" t="str">
        <f t="shared" si="6"/>
        <v>Pyare  Mohan</v>
      </c>
      <c r="B77" s="166">
        <f t="shared" si="5"/>
        <v>203333</v>
      </c>
      <c r="C77" s="166">
        <f t="shared" si="5"/>
        <v>15667</v>
      </c>
      <c r="D77" s="166">
        <f t="shared" si="5"/>
        <v>470</v>
      </c>
      <c r="E77" s="166">
        <f t="shared" si="5"/>
        <v>16137</v>
      </c>
    </row>
    <row r="78" spans="1:8" ht="24.95" customHeight="1" thickBot="1">
      <c r="A78" s="174" t="str">
        <f>+A38</f>
        <v>BSR 0510322 on 06/03/2018</v>
      </c>
      <c r="B78" s="172" t="str">
        <f>+C38</f>
        <v>Challan No. 06001</v>
      </c>
      <c r="C78" s="173">
        <f>+C73</f>
        <v>101334</v>
      </c>
      <c r="D78" s="173">
        <f t="shared" si="5"/>
        <v>3040</v>
      </c>
      <c r="E78" s="173">
        <f t="shared" si="5"/>
        <v>104374</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430000</v>
      </c>
      <c r="C80" s="166">
        <f>+C75</f>
        <v>70667</v>
      </c>
      <c r="D80" s="166">
        <f>+D75</f>
        <v>2120</v>
      </c>
      <c r="E80" s="166">
        <f>+E75</f>
        <v>72787</v>
      </c>
    </row>
    <row r="81" spans="1:5" ht="20.100000000000001" customHeight="1">
      <c r="A81" s="170" t="str">
        <f t="shared" ref="A81:E83" si="7">+A76</f>
        <v>Ghan Shyam</v>
      </c>
      <c r="B81" s="166">
        <f t="shared" si="7"/>
        <v>200000</v>
      </c>
      <c r="C81" s="166">
        <f t="shared" si="7"/>
        <v>15000</v>
      </c>
      <c r="D81" s="166">
        <f t="shared" si="7"/>
        <v>450</v>
      </c>
      <c r="E81" s="166">
        <f t="shared" si="7"/>
        <v>15450</v>
      </c>
    </row>
    <row r="82" spans="1:5" ht="20.100000000000001" customHeight="1">
      <c r="A82" s="170" t="str">
        <f t="shared" si="7"/>
        <v>Pyare  Mohan</v>
      </c>
      <c r="B82" s="166">
        <f t="shared" si="7"/>
        <v>203333</v>
      </c>
      <c r="C82" s="166">
        <f t="shared" si="7"/>
        <v>15667</v>
      </c>
      <c r="D82" s="166">
        <f t="shared" si="7"/>
        <v>470</v>
      </c>
      <c r="E82" s="166">
        <f t="shared" si="7"/>
        <v>16137</v>
      </c>
    </row>
    <row r="83" spans="1:5" ht="24.95" customHeight="1" thickBot="1">
      <c r="A83" s="174" t="str">
        <f>+A39</f>
        <v>BSR 0510322 on 10/04/2018</v>
      </c>
      <c r="B83" s="172" t="str">
        <f>+C39</f>
        <v>Challan No. 10001</v>
      </c>
      <c r="C83" s="175">
        <f>+C78</f>
        <v>101334</v>
      </c>
      <c r="D83" s="175">
        <f t="shared" si="7"/>
        <v>3040</v>
      </c>
      <c r="E83" s="175">
        <f t="shared" si="7"/>
        <v>104374</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+C46</f>
        <v xml:space="preserve">Works Contract </v>
      </c>
      <c r="D85" s="158" t="str">
        <f>+D46</f>
        <v xml:space="preserve">Consultancy </v>
      </c>
      <c r="E85" s="158" t="str">
        <f>+E46</f>
        <v xml:space="preserve">Interest on Deposits </v>
      </c>
    </row>
    <row r="86" spans="1:5" ht="20.100000000000001" customHeight="1">
      <c r="A86" s="170" t="s">
        <v>151</v>
      </c>
      <c r="C86" s="200">
        <f>+C45</f>
        <v>0</v>
      </c>
      <c r="D86" s="158" t="str">
        <f>+D45</f>
        <v xml:space="preserve"> AFEPS2017H</v>
      </c>
      <c r="E86" s="158" t="str">
        <f>+E45</f>
        <v>FSNPS1989K</v>
      </c>
    </row>
    <row r="87" spans="1:5" ht="25.5" customHeight="1">
      <c r="A87" s="170"/>
      <c r="C87" s="176" t="str">
        <f>+C44</f>
        <v xml:space="preserve">PAN not submitted </v>
      </c>
      <c r="D87" s="201" t="str">
        <f>+D44</f>
        <v>Form 13 Submitted  (TDS @ 3%)</v>
      </c>
      <c r="E87" s="202"/>
    </row>
    <row r="88" spans="1:5" ht="20.100000000000001" customHeight="1">
      <c r="A88" s="170" t="s">
        <v>59</v>
      </c>
      <c r="C88" s="158" t="str">
        <f>+C47</f>
        <v>194C</v>
      </c>
      <c r="D88" s="158" t="str">
        <f>+D47</f>
        <v>194J</v>
      </c>
      <c r="E88" s="158" t="str">
        <f>+E47</f>
        <v>194A</v>
      </c>
    </row>
    <row r="89" spans="1:5" ht="20.100000000000001" customHeight="1">
      <c r="A89" s="170" t="s">
        <v>65</v>
      </c>
      <c r="C89" s="177">
        <f>+C50</f>
        <v>150000</v>
      </c>
      <c r="D89" s="177">
        <f>+D50</f>
        <v>250000</v>
      </c>
      <c r="E89" s="177">
        <f>+E50</f>
        <v>40000</v>
      </c>
    </row>
    <row r="90" spans="1:5" ht="20.100000000000001" customHeight="1">
      <c r="A90" s="170" t="s">
        <v>60</v>
      </c>
      <c r="C90" s="178">
        <v>0.2</v>
      </c>
      <c r="D90" s="178">
        <v>0.03</v>
      </c>
      <c r="E90" s="178">
        <v>0.1</v>
      </c>
    </row>
    <row r="91" spans="1:5" ht="20.100000000000001" customHeight="1">
      <c r="A91" s="191" t="s">
        <v>61</v>
      </c>
      <c r="B91" s="179"/>
      <c r="C91" s="180">
        <f>C89*C90</f>
        <v>30000</v>
      </c>
      <c r="D91" s="180">
        <f t="shared" ref="D91:E91" si="8">D89*D90</f>
        <v>7500</v>
      </c>
      <c r="E91" s="180">
        <f t="shared" si="8"/>
        <v>4000</v>
      </c>
    </row>
    <row r="92" spans="1:5" ht="20.100000000000001" customHeight="1">
      <c r="A92" s="170" t="s">
        <v>87</v>
      </c>
      <c r="C92" s="158" t="s">
        <v>67</v>
      </c>
      <c r="D92" s="158" t="s">
        <v>92</v>
      </c>
    </row>
    <row r="93" spans="1:5" ht="20.100000000000001" customHeight="1">
      <c r="A93" s="193" t="s">
        <v>36</v>
      </c>
      <c r="C93" s="181">
        <f t="shared" ref="C93:E95" si="9">+C51</f>
        <v>42751</v>
      </c>
      <c r="D93" s="181">
        <f t="shared" si="9"/>
        <v>42784</v>
      </c>
      <c r="E93" s="181">
        <f t="shared" si="9"/>
        <v>42825</v>
      </c>
    </row>
    <row r="94" spans="1:5" ht="20.100000000000001" customHeight="1">
      <c r="A94" s="570" t="s">
        <v>37</v>
      </c>
      <c r="B94" s="570"/>
      <c r="C94" s="181">
        <f t="shared" si="9"/>
        <v>42769</v>
      </c>
      <c r="D94" s="181">
        <f t="shared" si="9"/>
        <v>42799</v>
      </c>
      <c r="E94" s="181">
        <f t="shared" si="9"/>
        <v>42832</v>
      </c>
    </row>
    <row r="95" spans="1:5" ht="20.100000000000001" customHeight="1">
      <c r="A95" s="570" t="str">
        <f>+A53</f>
        <v xml:space="preserve">Challan No provided by HDFC Bank </v>
      </c>
      <c r="B95" s="570"/>
      <c r="C95" s="161" t="str">
        <f t="shared" si="9"/>
        <v>03002</v>
      </c>
      <c r="D95" s="161" t="str">
        <f t="shared" si="9"/>
        <v>05002</v>
      </c>
      <c r="E95" s="161" t="str">
        <f t="shared" si="9"/>
        <v>07002</v>
      </c>
    </row>
    <row r="96" spans="1:5" ht="20.100000000000001" customHeight="1">
      <c r="A96" s="127" t="str">
        <f>+A55</f>
        <v>Exam on 26-04-17</v>
      </c>
      <c r="E96" s="163" t="s">
        <v>69</v>
      </c>
    </row>
    <row r="98" spans="1:3" ht="20.100000000000001" customHeight="1">
      <c r="A98" s="194" t="s">
        <v>135</v>
      </c>
      <c r="C98" s="195"/>
    </row>
    <row r="99" spans="1:3" ht="20.100000000000001" customHeight="1">
      <c r="A99" s="194" t="s">
        <v>92</v>
      </c>
      <c r="B99" s="196" t="s">
        <v>136</v>
      </c>
    </row>
    <row r="100" spans="1:3" ht="20.100000000000001" customHeight="1">
      <c r="A100" s="194" t="s">
        <v>93</v>
      </c>
      <c r="B100" s="196" t="s">
        <v>137</v>
      </c>
    </row>
    <row r="101" spans="1:3" ht="20.100000000000001" customHeight="1">
      <c r="A101" s="194" t="s">
        <v>67</v>
      </c>
      <c r="B101" s="196" t="s">
        <v>138</v>
      </c>
    </row>
    <row r="102" spans="1:3" ht="20.100000000000001" customHeight="1">
      <c r="A102" s="194" t="s">
        <v>139</v>
      </c>
      <c r="B102" s="196" t="s">
        <v>140</v>
      </c>
    </row>
    <row r="103" spans="1:3" ht="20.100000000000001" customHeight="1">
      <c r="A103" s="194" t="s">
        <v>141</v>
      </c>
      <c r="B103" s="197" t="s">
        <v>144</v>
      </c>
    </row>
    <row r="104" spans="1:3" ht="20.100000000000001" customHeight="1">
      <c r="A104" s="194" t="s">
        <v>142</v>
      </c>
      <c r="B104" s="196" t="s">
        <v>143</v>
      </c>
    </row>
  </sheetData>
  <mergeCells count="12">
    <mergeCell ref="A95:B95"/>
    <mergeCell ref="A1:E1"/>
    <mergeCell ref="A2:E2"/>
    <mergeCell ref="A32:B32"/>
    <mergeCell ref="A33:B33"/>
    <mergeCell ref="A34:B34"/>
    <mergeCell ref="A35:B35"/>
    <mergeCell ref="A36:E36"/>
    <mergeCell ref="A37:B37"/>
    <mergeCell ref="A38:B38"/>
    <mergeCell ref="A39:B39"/>
    <mergeCell ref="A94:B94"/>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40" zoomScaleNormal="140" zoomScaleSheetLayoutView="150" workbookViewId="0">
      <selection activeCell="A2" sqref="A2:E2"/>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571" t="s">
        <v>95</v>
      </c>
      <c r="B1" s="571"/>
      <c r="C1" s="571"/>
      <c r="D1" s="571"/>
      <c r="E1" s="571"/>
    </row>
    <row r="2" spans="1:7" ht="30" customHeight="1">
      <c r="A2" s="572" t="s">
        <v>217</v>
      </c>
      <c r="B2" s="572"/>
      <c r="C2" s="572"/>
      <c r="D2" s="572"/>
      <c r="E2" s="572"/>
    </row>
    <row r="3" spans="1:7" ht="20.100000000000001" customHeight="1">
      <c r="A3" s="128" t="s">
        <v>18</v>
      </c>
      <c r="B3" s="79"/>
      <c r="C3" s="129" t="s">
        <v>127</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129</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41</v>
      </c>
      <c r="D28" s="147" t="s">
        <v>41</v>
      </c>
      <c r="E28" s="147" t="s">
        <v>41</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21.75" customHeight="1">
      <c r="A31" s="131" t="s">
        <v>21</v>
      </c>
      <c r="B31" s="132"/>
      <c r="C31" s="149">
        <v>1452000</v>
      </c>
      <c r="D31" s="149">
        <v>1123000</v>
      </c>
      <c r="E31" s="149">
        <v>760000</v>
      </c>
    </row>
    <row r="32" spans="1:5" ht="30" customHeight="1">
      <c r="A32" s="573" t="s">
        <v>30</v>
      </c>
      <c r="B32" s="574"/>
      <c r="C32" s="149">
        <v>-210000</v>
      </c>
      <c r="D32" s="149">
        <v>-115000</v>
      </c>
      <c r="E32" s="71">
        <v>150000</v>
      </c>
    </row>
    <row r="33" spans="1:5" ht="20.100000000000001" customHeight="1">
      <c r="A33" s="575" t="s">
        <v>26</v>
      </c>
      <c r="B33" s="576"/>
      <c r="C33" s="149">
        <v>58000</v>
      </c>
      <c r="D33" s="149">
        <v>48000</v>
      </c>
      <c r="E33" s="149">
        <v>-40000</v>
      </c>
    </row>
    <row r="34" spans="1:5" ht="19.5" customHeight="1">
      <c r="A34" s="573" t="s">
        <v>22</v>
      </c>
      <c r="B34" s="574"/>
      <c r="C34" s="149">
        <v>160000</v>
      </c>
      <c r="D34" s="149">
        <v>180000</v>
      </c>
      <c r="E34" s="149">
        <v>120000</v>
      </c>
    </row>
    <row r="35" spans="1:5" ht="20.100000000000001" customHeight="1">
      <c r="A35" s="577" t="s">
        <v>31</v>
      </c>
      <c r="B35" s="578"/>
      <c r="C35" s="149">
        <v>50000</v>
      </c>
      <c r="D35" s="149">
        <v>45000</v>
      </c>
      <c r="E35" s="149">
        <v>40000</v>
      </c>
    </row>
    <row r="36" spans="1:5" ht="20.100000000000001" customHeight="1">
      <c r="A36" s="579" t="s">
        <v>90</v>
      </c>
      <c r="B36" s="579"/>
      <c r="C36" s="579"/>
      <c r="D36" s="579"/>
      <c r="E36" s="579"/>
    </row>
    <row r="37" spans="1:5" ht="20.100000000000001" customHeight="1">
      <c r="A37" s="580" t="s">
        <v>130</v>
      </c>
      <c r="B37" s="581"/>
      <c r="C37" s="150" t="s">
        <v>133</v>
      </c>
      <c r="D37" s="151" t="s">
        <v>29</v>
      </c>
      <c r="E37" s="79"/>
    </row>
    <row r="38" spans="1:5" ht="20.100000000000001" customHeight="1">
      <c r="A38" s="582" t="s">
        <v>131</v>
      </c>
      <c r="B38" s="583"/>
      <c r="C38" s="152" t="s">
        <v>57</v>
      </c>
      <c r="D38" s="153" t="s">
        <v>29</v>
      </c>
      <c r="E38" s="132"/>
    </row>
    <row r="39" spans="1:5" ht="20.100000000000001" customHeight="1">
      <c r="A39" s="584" t="s">
        <v>145</v>
      </c>
      <c r="B39" s="585"/>
      <c r="C39" s="154" t="s">
        <v>146</v>
      </c>
      <c r="D39" s="155" t="s">
        <v>29</v>
      </c>
      <c r="E39" s="136"/>
    </row>
    <row r="40" spans="1:5" ht="20.100000000000001" customHeight="1">
      <c r="E40" s="183" t="s">
        <v>91</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122</v>
      </c>
      <c r="D43" s="142" t="s">
        <v>121</v>
      </c>
      <c r="E43" s="142" t="str">
        <f>+C24</f>
        <v>1125,  Street No. 39, Zafrabad, Delhi-110053</v>
      </c>
    </row>
    <row r="44" spans="1:5" ht="20.100000000000001" customHeight="1">
      <c r="A44" s="143" t="s">
        <v>82</v>
      </c>
      <c r="B44" s="144"/>
      <c r="C44" s="71" t="s">
        <v>147</v>
      </c>
      <c r="D44" s="158" t="s">
        <v>118</v>
      </c>
      <c r="E44" s="71" t="str">
        <f>+C25</f>
        <v>FSNPS1989K</v>
      </c>
    </row>
    <row r="45" spans="1:5" ht="20.100000000000001" customHeight="1">
      <c r="A45" s="143" t="s">
        <v>34</v>
      </c>
      <c r="B45" s="144"/>
      <c r="C45" s="71" t="s">
        <v>35</v>
      </c>
      <c r="D45" s="71" t="s">
        <v>109</v>
      </c>
      <c r="E45" s="71" t="s">
        <v>110</v>
      </c>
    </row>
    <row r="46" spans="1:5" ht="20.100000000000001" customHeight="1">
      <c r="A46" s="143" t="s">
        <v>85</v>
      </c>
      <c r="B46" s="144"/>
      <c r="C46" s="71" t="s">
        <v>62</v>
      </c>
      <c r="D46" s="71" t="s">
        <v>63</v>
      </c>
      <c r="E46" s="71" t="s">
        <v>64</v>
      </c>
    </row>
    <row r="47" spans="1:5" ht="20.100000000000001" customHeight="1">
      <c r="A47" s="143" t="s">
        <v>33</v>
      </c>
      <c r="B47" s="144"/>
      <c r="C47" s="71" t="s">
        <v>111</v>
      </c>
      <c r="D47" s="71" t="s">
        <v>38</v>
      </c>
      <c r="E47" s="71" t="s">
        <v>38</v>
      </c>
    </row>
    <row r="48" spans="1:5" ht="26.25" customHeight="1">
      <c r="A48" s="148" t="s">
        <v>86</v>
      </c>
      <c r="B48" s="144"/>
      <c r="C48" s="71"/>
      <c r="E48" s="71"/>
    </row>
    <row r="49" spans="1:5" ht="20.100000000000001" customHeight="1">
      <c r="A49" s="143" t="s">
        <v>66</v>
      </c>
      <c r="B49" s="144"/>
      <c r="C49" s="149">
        <v>150000</v>
      </c>
      <c r="D49" s="149">
        <v>80000</v>
      </c>
      <c r="E49" s="149">
        <v>25000</v>
      </c>
    </row>
    <row r="50" spans="1:5" ht="20.100000000000001" customHeight="1">
      <c r="A50" s="143" t="s">
        <v>39</v>
      </c>
      <c r="B50" s="144"/>
      <c r="C50" s="147">
        <v>42760</v>
      </c>
      <c r="D50" s="147">
        <v>42787</v>
      </c>
      <c r="E50" s="147">
        <v>42797</v>
      </c>
    </row>
    <row r="51" spans="1:5" ht="20.100000000000001" customHeight="1">
      <c r="A51" s="143" t="s">
        <v>125</v>
      </c>
      <c r="B51" s="144"/>
      <c r="C51" s="147">
        <v>42770</v>
      </c>
      <c r="D51" s="147">
        <v>42801</v>
      </c>
      <c r="E51" s="147">
        <v>42855</v>
      </c>
    </row>
    <row r="52" spans="1:5" ht="20.100000000000001" customHeight="1">
      <c r="A52" s="143" t="s">
        <v>126</v>
      </c>
      <c r="B52" s="144"/>
      <c r="C52" s="159" t="s">
        <v>148</v>
      </c>
      <c r="D52" s="159" t="s">
        <v>40</v>
      </c>
      <c r="E52" s="159" t="s">
        <v>149</v>
      </c>
    </row>
    <row r="53" spans="1:5" ht="20.100000000000001" customHeight="1">
      <c r="A53" s="160"/>
      <c r="B53" s="160"/>
      <c r="C53" s="161"/>
      <c r="D53" s="161"/>
      <c r="E53" s="162"/>
    </row>
    <row r="54" spans="1:5" ht="20.100000000000001" customHeight="1">
      <c r="A54" s="160"/>
      <c r="B54" s="160"/>
      <c r="C54" s="161"/>
      <c r="D54" s="161"/>
      <c r="E54" s="162"/>
    </row>
    <row r="55" spans="1:5" ht="20.100000000000001" customHeight="1">
      <c r="A55" s="127" t="s">
        <v>124</v>
      </c>
      <c r="E55" s="163" t="s">
        <v>69</v>
      </c>
    </row>
    <row r="56" spans="1:5" ht="15" customHeight="1">
      <c r="A56" s="139" t="s">
        <v>205</v>
      </c>
      <c r="B56" s="139"/>
      <c r="C56" s="164" t="str">
        <f>+C23</f>
        <v>Mohd Sajid</v>
      </c>
      <c r="D56" s="164" t="str">
        <f>+D23</f>
        <v>Ghan Shyam</v>
      </c>
      <c r="E56" s="164" t="str">
        <f>+E23</f>
        <v>Pyare  Mohan</v>
      </c>
    </row>
    <row r="57" spans="1:5" ht="20.100000000000001" customHeight="1">
      <c r="A57" s="184" t="s">
        <v>21</v>
      </c>
      <c r="B57" s="184"/>
      <c r="C57" s="68">
        <f>+C31</f>
        <v>1452000</v>
      </c>
      <c r="D57" s="68">
        <f>+D31</f>
        <v>1123000</v>
      </c>
      <c r="E57" s="68">
        <f>+E31</f>
        <v>760000</v>
      </c>
    </row>
    <row r="58" spans="1:5" ht="20.100000000000001" customHeight="1">
      <c r="A58" s="184" t="s">
        <v>236</v>
      </c>
      <c r="B58" s="184"/>
      <c r="C58" s="68">
        <f>IF(C32&lt;-200000,-200000,C32)</f>
        <v>-200000</v>
      </c>
      <c r="D58" s="68">
        <f>IF(D32&lt;-200000,-200000,D32)</f>
        <v>-115000</v>
      </c>
      <c r="E58" s="68">
        <f>IF(E32&lt;-200000,-200000,E32)</f>
        <v>150000</v>
      </c>
    </row>
    <row r="59" spans="1:5" ht="20.100000000000001" customHeight="1">
      <c r="A59" s="184" t="s">
        <v>237</v>
      </c>
      <c r="B59" s="184"/>
      <c r="C59" s="72">
        <f>IF(C33&lt;0,0, C33)</f>
        <v>58000</v>
      </c>
      <c r="D59" s="72">
        <f>IF(D33&lt;0,0, D33)</f>
        <v>48000</v>
      </c>
      <c r="E59" s="72">
        <f>IF(E33&lt;0,0, E33)</f>
        <v>0</v>
      </c>
    </row>
    <row r="60" spans="1:5" ht="20.100000000000001" customHeight="1">
      <c r="A60" s="184" t="s">
        <v>42</v>
      </c>
      <c r="B60" s="184"/>
      <c r="C60" s="68">
        <f>SUM(C57:C59)</f>
        <v>1310000</v>
      </c>
      <c r="D60" s="68">
        <f t="shared" ref="D60:E60" si="0">SUM(D57:D59)</f>
        <v>1056000</v>
      </c>
      <c r="E60" s="68">
        <f t="shared" si="0"/>
        <v>910000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50000</v>
      </c>
      <c r="D62" s="68">
        <f>+D35</f>
        <v>45000</v>
      </c>
      <c r="E62" s="68">
        <f>+E35</f>
        <v>40000</v>
      </c>
    </row>
    <row r="63" spans="1:5" ht="20.100000000000001" customHeight="1" thickBot="1">
      <c r="A63" s="185" t="s">
        <v>44</v>
      </c>
      <c r="B63" s="185"/>
      <c r="C63" s="165">
        <f>C60-C61-C62</f>
        <v>1110000</v>
      </c>
      <c r="D63" s="165">
        <f t="shared" ref="D63:E63" si="1">D60-D61-D62</f>
        <v>861000</v>
      </c>
      <c r="E63" s="165">
        <f t="shared" si="1"/>
        <v>750000</v>
      </c>
    </row>
    <row r="64" spans="1:5" ht="20.100000000000001" customHeight="1" thickTop="1">
      <c r="A64" s="184" t="s">
        <v>45</v>
      </c>
      <c r="B64" s="186"/>
      <c r="C64" s="187">
        <f>ROUND(IF(C63&gt;1000000,(((C63-1000000)*0.3)+125000),IF(C63&gt;500000,(((C63-500000)*0.2)+25000),IF(C63&gt;250000,((C63-250000)*0.1),0))),0)</f>
        <v>158000</v>
      </c>
      <c r="D64" s="187">
        <f t="shared" ref="D64" si="2">ROUND(IF(D63&gt;1000000,(((D63-1000000)*0.3)+125000),IF(D63&gt;500000,(((D63-500000)*0.2)+25000),IF(D63&gt;250000,((D63-250000)*0.1),0))),0)</f>
        <v>97200</v>
      </c>
      <c r="E64" s="187">
        <f>ROUND(IF(E63&gt;1000000,(((E63-1000000)*0.3)+125000),IF(E63&gt;500000,(((E63-500000)*0.2)+25000),IF(E63&gt;250000,((E63-250000)*0.1),0))),0)</f>
        <v>75000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4740</v>
      </c>
      <c r="D67" s="189">
        <f>ROUND((D64+D66+D65)*0.03,0)</f>
        <v>2916</v>
      </c>
      <c r="E67" s="189">
        <f>ROUND((E64+E66+E65)*0.03,0)</f>
        <v>2250</v>
      </c>
    </row>
    <row r="68" spans="1:8" ht="20.100000000000001" customHeight="1">
      <c r="A68" s="167" t="s">
        <v>55</v>
      </c>
      <c r="B68" s="167"/>
      <c r="C68" s="168">
        <f>SUM(C64:C67)</f>
        <v>162740</v>
      </c>
      <c r="D68" s="168">
        <f t="shared" ref="D68:E68" si="3">SUM(D64:D67)</f>
        <v>100116</v>
      </c>
      <c r="E68" s="168">
        <f t="shared" si="3"/>
        <v>77250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370000</v>
      </c>
      <c r="C70" s="166">
        <f>ROUND(C64/3,0)</f>
        <v>52667</v>
      </c>
      <c r="D70" s="166">
        <f>ROUND(C67/3,0)</f>
        <v>1580</v>
      </c>
      <c r="E70" s="166">
        <f>C70+D70</f>
        <v>54247</v>
      </c>
    </row>
    <row r="71" spans="1:8" ht="20.100000000000001" customHeight="1">
      <c r="A71" s="170" t="str">
        <f>+D56</f>
        <v>Ghan Shyam</v>
      </c>
      <c r="B71" s="166">
        <f>ROUND(D63/3,0)</f>
        <v>287000</v>
      </c>
      <c r="C71" s="166">
        <f>ROUND(D64/3,0)</f>
        <v>32400</v>
      </c>
      <c r="D71" s="166">
        <f>ROUND(D67/3,0)</f>
        <v>972</v>
      </c>
      <c r="E71" s="166">
        <f>C71+D71</f>
        <v>33372</v>
      </c>
    </row>
    <row r="72" spans="1:8" ht="20.100000000000001" customHeight="1">
      <c r="A72" s="170" t="str">
        <f>+E56</f>
        <v>Pyare  Mohan</v>
      </c>
      <c r="B72" s="166">
        <f>ROUND(E63/3,0)</f>
        <v>250000</v>
      </c>
      <c r="C72" s="166">
        <f>ROUND(E64/3,0)</f>
        <v>25000</v>
      </c>
      <c r="D72" s="166">
        <f>ROUND(E67/3,0)</f>
        <v>750</v>
      </c>
      <c r="E72" s="166">
        <f>C72+D72</f>
        <v>25750</v>
      </c>
    </row>
    <row r="73" spans="1:8" ht="24.95" customHeight="1" thickBot="1">
      <c r="A73" s="171" t="str">
        <f>+A37</f>
        <v>BSR 0510322 on 03/02/2017</v>
      </c>
      <c r="B73" s="172" t="str">
        <f>+C37</f>
        <v>Challan No. 03001</v>
      </c>
      <c r="C73" s="173">
        <f>SUM(C70:C72)</f>
        <v>110067</v>
      </c>
      <c r="D73" s="173">
        <f t="shared" ref="D73:E73" si="4">SUM(D70:D72)</f>
        <v>3302</v>
      </c>
      <c r="E73" s="173">
        <f t="shared" si="4"/>
        <v>113369</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370000</v>
      </c>
      <c r="C75" s="166">
        <f t="shared" si="5"/>
        <v>52667</v>
      </c>
      <c r="D75" s="166">
        <f t="shared" si="5"/>
        <v>1580</v>
      </c>
      <c r="E75" s="166">
        <f t="shared" si="5"/>
        <v>54247</v>
      </c>
    </row>
    <row r="76" spans="1:8" ht="20.100000000000001" customHeight="1">
      <c r="A76" s="170" t="str">
        <f t="shared" ref="A76:A77" si="6">+A71</f>
        <v>Ghan Shyam</v>
      </c>
      <c r="B76" s="166">
        <f t="shared" si="5"/>
        <v>287000</v>
      </c>
      <c r="C76" s="166">
        <f t="shared" si="5"/>
        <v>32400</v>
      </c>
      <c r="D76" s="166">
        <f t="shared" si="5"/>
        <v>972</v>
      </c>
      <c r="E76" s="166">
        <f t="shared" si="5"/>
        <v>33372</v>
      </c>
    </row>
    <row r="77" spans="1:8" ht="20.100000000000001" customHeight="1">
      <c r="A77" s="170" t="str">
        <f t="shared" si="6"/>
        <v>Pyare  Mohan</v>
      </c>
      <c r="B77" s="166">
        <f t="shared" si="5"/>
        <v>250000</v>
      </c>
      <c r="C77" s="166">
        <f t="shared" si="5"/>
        <v>25000</v>
      </c>
      <c r="D77" s="166">
        <f t="shared" si="5"/>
        <v>750</v>
      </c>
      <c r="E77" s="166">
        <f t="shared" si="5"/>
        <v>25750</v>
      </c>
    </row>
    <row r="78" spans="1:8" ht="24.95" customHeight="1" thickBot="1">
      <c r="A78" s="174" t="str">
        <f>+A38</f>
        <v>BSR 0510322 on 07/03/2017</v>
      </c>
      <c r="B78" s="172" t="str">
        <f>+C38</f>
        <v>Challan No. 07001</v>
      </c>
      <c r="C78" s="173">
        <f>+C73</f>
        <v>110067</v>
      </c>
      <c r="D78" s="173">
        <f t="shared" si="5"/>
        <v>3302</v>
      </c>
      <c r="E78" s="173">
        <f t="shared" si="5"/>
        <v>113369</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370000</v>
      </c>
      <c r="C80" s="166">
        <f>+C75</f>
        <v>52667</v>
      </c>
      <c r="D80" s="166">
        <f>+D75</f>
        <v>1580</v>
      </c>
      <c r="E80" s="166">
        <f>+E75</f>
        <v>54247</v>
      </c>
    </row>
    <row r="81" spans="1:5" ht="20.100000000000001" customHeight="1">
      <c r="A81" s="170" t="str">
        <f t="shared" ref="A81:A82" si="7">+A76</f>
        <v>Ghan Shyam</v>
      </c>
      <c r="B81" s="166">
        <f t="shared" ref="B81:E83" si="8">+B76</f>
        <v>287000</v>
      </c>
      <c r="C81" s="166">
        <f t="shared" si="8"/>
        <v>32400</v>
      </c>
      <c r="D81" s="166">
        <f t="shared" si="8"/>
        <v>972</v>
      </c>
      <c r="E81" s="166">
        <f t="shared" si="8"/>
        <v>33372</v>
      </c>
    </row>
    <row r="82" spans="1:5" ht="20.100000000000001" customHeight="1">
      <c r="A82" s="170" t="str">
        <f t="shared" si="7"/>
        <v>Pyare  Mohan</v>
      </c>
      <c r="B82" s="166">
        <f t="shared" si="8"/>
        <v>250000</v>
      </c>
      <c r="C82" s="166">
        <f t="shared" si="8"/>
        <v>25000</v>
      </c>
      <c r="D82" s="166">
        <f t="shared" si="8"/>
        <v>750</v>
      </c>
      <c r="E82" s="166">
        <f t="shared" si="8"/>
        <v>25750</v>
      </c>
    </row>
    <row r="83" spans="1:5" ht="24.95" customHeight="1" thickBot="1">
      <c r="A83" s="174" t="str">
        <f>+A39</f>
        <v>BSR 0510322 on 11/04/2017</v>
      </c>
      <c r="B83" s="172" t="str">
        <f>+C39</f>
        <v>Challan No. 11001</v>
      </c>
      <c r="C83" s="175">
        <f>+C78</f>
        <v>110067</v>
      </c>
      <c r="D83" s="175">
        <f t="shared" si="8"/>
        <v>3302</v>
      </c>
      <c r="E83" s="175">
        <f t="shared" si="8"/>
        <v>113369</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AAGCV1975K</v>
      </c>
      <c r="D86" s="176" t="str">
        <f>+D44</f>
        <v xml:space="preserve"> AFEPS2017H</v>
      </c>
      <c r="E86" s="176" t="str">
        <f>+E44</f>
        <v>FSNPS1989K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9">D88*D89</f>
        <v>8000</v>
      </c>
      <c r="E90" s="180">
        <f t="shared" si="9"/>
        <v>2500</v>
      </c>
    </row>
    <row r="91" spans="1:5" ht="20.100000000000001" customHeight="1">
      <c r="A91" s="193" t="s">
        <v>36</v>
      </c>
      <c r="C91" s="181">
        <f t="shared" ref="C91:E93" si="10">+C50</f>
        <v>42760</v>
      </c>
      <c r="D91" s="181">
        <f t="shared" si="10"/>
        <v>42787</v>
      </c>
      <c r="E91" s="181">
        <f t="shared" si="10"/>
        <v>42797</v>
      </c>
    </row>
    <row r="92" spans="1:5" ht="18.75" customHeight="1">
      <c r="A92" s="613" t="str">
        <f>+A51</f>
        <v xml:space="preserve">Date of Tax Deposited in HDFC (0510322) </v>
      </c>
      <c r="B92" s="613"/>
      <c r="C92" s="181">
        <f t="shared" si="10"/>
        <v>42770</v>
      </c>
      <c r="D92" s="181">
        <f t="shared" si="10"/>
        <v>42801</v>
      </c>
      <c r="E92" s="181">
        <f t="shared" si="10"/>
        <v>42855</v>
      </c>
    </row>
    <row r="93" spans="1:5" ht="20.100000000000001" customHeight="1">
      <c r="A93" s="570" t="str">
        <f>+A52</f>
        <v xml:space="preserve">Challan No provided by HDFC Bank </v>
      </c>
      <c r="B93" s="570"/>
      <c r="C93" s="161" t="str">
        <f t="shared" si="10"/>
        <v>04002</v>
      </c>
      <c r="D93" s="161" t="str">
        <f t="shared" si="10"/>
        <v>07002</v>
      </c>
      <c r="E93" s="161" t="str">
        <f t="shared" si="10"/>
        <v>30002</v>
      </c>
    </row>
    <row r="94" spans="1:5" ht="20.100000000000001" customHeight="1">
      <c r="A94" s="127" t="str">
        <f>+A55</f>
        <v>Exam on 26-04-17</v>
      </c>
      <c r="E94" s="163"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96" t="s">
        <v>95</v>
      </c>
      <c r="B1" s="496"/>
      <c r="C1" s="496"/>
      <c r="D1" s="496"/>
      <c r="E1" s="496"/>
    </row>
    <row r="2" spans="1:7" ht="30" customHeight="1">
      <c r="A2" s="497" t="s">
        <v>217</v>
      </c>
      <c r="B2" s="497"/>
      <c r="C2" s="497"/>
      <c r="D2" s="497"/>
      <c r="E2" s="497"/>
    </row>
    <row r="3" spans="1:7" ht="20.100000000000001" customHeight="1">
      <c r="A3" s="41" t="s">
        <v>18</v>
      </c>
      <c r="B3" s="42"/>
      <c r="C3" s="76" t="s">
        <v>127</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129</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100</v>
      </c>
      <c r="E23" s="45" t="s">
        <v>101</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103</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1452000</v>
      </c>
      <c r="D31" s="69">
        <v>1123000</v>
      </c>
      <c r="E31" s="69">
        <v>760000</v>
      </c>
    </row>
    <row r="32" spans="1:5" ht="30" customHeight="1">
      <c r="A32" s="498" t="s">
        <v>30</v>
      </c>
      <c r="B32" s="499"/>
      <c r="C32" s="69">
        <v>-210000</v>
      </c>
      <c r="D32" s="69">
        <v>-115000</v>
      </c>
      <c r="E32" s="70">
        <v>150000</v>
      </c>
    </row>
    <row r="33" spans="1:5" ht="20.100000000000001" customHeight="1">
      <c r="A33" s="500" t="s">
        <v>26</v>
      </c>
      <c r="B33" s="501"/>
      <c r="C33" s="69">
        <v>58000</v>
      </c>
      <c r="D33" s="69">
        <v>48000</v>
      </c>
      <c r="E33" s="69">
        <v>-40000</v>
      </c>
    </row>
    <row r="34" spans="1:5" ht="19.5" customHeight="1">
      <c r="A34" s="498" t="s">
        <v>22</v>
      </c>
      <c r="B34" s="499"/>
      <c r="C34" s="69">
        <v>160000</v>
      </c>
      <c r="D34" s="69">
        <v>180000</v>
      </c>
      <c r="E34" s="69">
        <v>120000</v>
      </c>
    </row>
    <row r="35" spans="1:5" ht="20.100000000000001" customHeight="1">
      <c r="A35" s="502" t="s">
        <v>31</v>
      </c>
      <c r="B35" s="503"/>
      <c r="C35" s="69">
        <v>50000</v>
      </c>
      <c r="D35" s="69">
        <v>45000</v>
      </c>
      <c r="E35" s="69">
        <v>40000</v>
      </c>
    </row>
    <row r="36" spans="1:5" ht="20.100000000000001" customHeight="1">
      <c r="A36" s="504" t="s">
        <v>90</v>
      </c>
      <c r="B36" s="504"/>
      <c r="C36" s="504"/>
      <c r="D36" s="504"/>
      <c r="E36" s="504"/>
    </row>
    <row r="37" spans="1:5" ht="20.100000000000001" customHeight="1">
      <c r="A37" s="505" t="s">
        <v>130</v>
      </c>
      <c r="B37" s="506"/>
      <c r="C37" s="73" t="s">
        <v>133</v>
      </c>
      <c r="D37" s="61" t="s">
        <v>29</v>
      </c>
      <c r="E37" s="42"/>
    </row>
    <row r="38" spans="1:5" ht="20.100000000000001" customHeight="1">
      <c r="A38" s="507" t="s">
        <v>131</v>
      </c>
      <c r="B38" s="508"/>
      <c r="C38" s="74" t="s">
        <v>57</v>
      </c>
      <c r="D38" s="62" t="s">
        <v>29</v>
      </c>
      <c r="E38" s="44"/>
    </row>
    <row r="39" spans="1:5" ht="20.100000000000001" customHeight="1">
      <c r="A39" s="509" t="s">
        <v>145</v>
      </c>
      <c r="B39" s="510"/>
      <c r="C39" s="75" t="s">
        <v>146</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112</v>
      </c>
      <c r="D42" s="45" t="s">
        <v>108</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147</v>
      </c>
      <c r="D45" s="3" t="s">
        <v>118</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150000</v>
      </c>
      <c r="D50" s="69">
        <v>80000</v>
      </c>
      <c r="E50" s="69">
        <v>25000</v>
      </c>
    </row>
    <row r="51" spans="1:5" ht="20.100000000000001" customHeight="1">
      <c r="A51" s="49" t="s">
        <v>39</v>
      </c>
      <c r="B51" s="50"/>
      <c r="C51" s="46">
        <v>42760</v>
      </c>
      <c r="D51" s="46">
        <v>42787</v>
      </c>
      <c r="E51" s="46">
        <v>42797</v>
      </c>
    </row>
    <row r="52" spans="1:5" ht="20.100000000000001" customHeight="1">
      <c r="A52" s="49" t="s">
        <v>125</v>
      </c>
      <c r="B52" s="50"/>
      <c r="C52" s="46">
        <v>42770</v>
      </c>
      <c r="D52" s="46">
        <v>42801</v>
      </c>
      <c r="E52" s="46">
        <v>42855</v>
      </c>
    </row>
    <row r="53" spans="1:5" ht="20.100000000000001" customHeight="1">
      <c r="A53" s="49" t="s">
        <v>126</v>
      </c>
      <c r="B53" s="50"/>
      <c r="C53" s="53" t="s">
        <v>148</v>
      </c>
      <c r="D53" s="53" t="s">
        <v>40</v>
      </c>
      <c r="E53" s="53" t="s">
        <v>149</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124</v>
      </c>
      <c r="E56" s="40" t="s">
        <v>69</v>
      </c>
    </row>
    <row r="57" spans="1:5" ht="15" customHeight="1">
      <c r="A57" s="31" t="s">
        <v>205</v>
      </c>
      <c r="B57" s="31"/>
      <c r="C57" s="1" t="str">
        <f>+C23</f>
        <v>Mohd Sajid</v>
      </c>
      <c r="D57" s="1" t="str">
        <f>+D23</f>
        <v>Ghan Shyam</v>
      </c>
      <c r="E57" s="1" t="str">
        <f>+E23</f>
        <v>Pyare  Mohan</v>
      </c>
    </row>
    <row r="58" spans="1:5" ht="20.100000000000001" customHeight="1">
      <c r="A58" s="13" t="s">
        <v>21</v>
      </c>
      <c r="B58" s="13"/>
      <c r="C58" s="14">
        <f>+C31</f>
        <v>1452000</v>
      </c>
      <c r="D58" s="14">
        <f>+D31</f>
        <v>1123000</v>
      </c>
      <c r="E58" s="14">
        <f>+E31</f>
        <v>760000</v>
      </c>
    </row>
    <row r="59" spans="1:5" ht="20.100000000000001" customHeight="1">
      <c r="A59" s="17" t="s">
        <v>50</v>
      </c>
      <c r="B59" s="17"/>
      <c r="C59" s="68">
        <f>IF(C32&lt;-200000,-200000,C32)</f>
        <v>-200000</v>
      </c>
      <c r="D59" s="68">
        <f>IF(D32&lt;-200000,-200000,D32)</f>
        <v>-115000</v>
      </c>
      <c r="E59" s="68">
        <f>IF(E32&lt;-200000,-200000,E32)</f>
        <v>150000</v>
      </c>
    </row>
    <row r="60" spans="1:5" ht="20.100000000000001" customHeight="1">
      <c r="A60" s="13" t="s">
        <v>51</v>
      </c>
      <c r="B60" s="13"/>
      <c r="C60" s="72">
        <f>IF(C33&lt;0,0, C33)</f>
        <v>58000</v>
      </c>
      <c r="D60" s="72">
        <f>IF(D33&lt;0,0, D33)</f>
        <v>48000</v>
      </c>
      <c r="E60" s="72">
        <f>IF(E33&lt;0,0, E33)</f>
        <v>0</v>
      </c>
    </row>
    <row r="61" spans="1:5" ht="20.100000000000001" customHeight="1">
      <c r="A61" s="13" t="s">
        <v>42</v>
      </c>
      <c r="B61" s="13"/>
      <c r="C61" s="14">
        <f>SUM(C58:C60)</f>
        <v>1310000</v>
      </c>
      <c r="D61" s="14">
        <f t="shared" ref="D61:E61" si="0">SUM(D58:D60)</f>
        <v>1056000</v>
      </c>
      <c r="E61" s="14">
        <f t="shared" si="0"/>
        <v>910000</v>
      </c>
    </row>
    <row r="62" spans="1:5" ht="20.100000000000001" customHeight="1">
      <c r="A62" s="13" t="s">
        <v>52</v>
      </c>
      <c r="B62" s="13"/>
      <c r="C62" s="68">
        <f>IF(C34&gt;150000, 150000, C34)</f>
        <v>150000</v>
      </c>
      <c r="D62" s="68">
        <f>IF(D34&gt;150000, 150000, D34)</f>
        <v>150000</v>
      </c>
      <c r="E62" s="68">
        <f>IF(E34&gt;150000, 150000, E34)</f>
        <v>120000</v>
      </c>
    </row>
    <row r="63" spans="1:5" ht="20.100000000000001" customHeight="1">
      <c r="A63" s="13" t="s">
        <v>43</v>
      </c>
      <c r="B63" s="13"/>
      <c r="C63" s="14">
        <f>+C35</f>
        <v>50000</v>
      </c>
      <c r="D63" s="14">
        <f>+D35</f>
        <v>45000</v>
      </c>
      <c r="E63" s="14">
        <f>+E35</f>
        <v>40000</v>
      </c>
    </row>
    <row r="64" spans="1:5" ht="20.100000000000001" customHeight="1" thickBot="1">
      <c r="A64" s="19" t="s">
        <v>44</v>
      </c>
      <c r="B64" s="19"/>
      <c r="C64" s="15">
        <f>C61-C62-C63</f>
        <v>1110000</v>
      </c>
      <c r="D64" s="15">
        <f t="shared" ref="D64:E64" si="1">D61-D62-D63</f>
        <v>861000</v>
      </c>
      <c r="E64" s="15">
        <f t="shared" si="1"/>
        <v>750000</v>
      </c>
    </row>
    <row r="65" spans="1:8" ht="20.100000000000001" customHeight="1" thickTop="1">
      <c r="A65" s="13" t="s">
        <v>45</v>
      </c>
      <c r="B65" s="25"/>
      <c r="C65" s="16">
        <f>ROUND(IF(C64&gt;1000000,(((C64-1000000)*0.3)+125000),IF(C64&gt;500000,(((C64-500000)*0.2)+25000),IF(C64&gt;250000,((C64-250000)*0.1),0))),0)</f>
        <v>158000</v>
      </c>
      <c r="D65" s="16">
        <f t="shared" ref="D65" si="2">ROUND(IF(D64&gt;1000000,(((D64-1000000)*0.3)+125000),IF(D64&gt;500000,(((D64-500000)*0.2)+25000),IF(D64&gt;250000,((D64-250000)*0.1),0))),0)</f>
        <v>97200</v>
      </c>
      <c r="E65" s="16">
        <f>ROUND(IF(E64&gt;1000000,(((E64-1000000)*0.3)+125000),IF(E64&gt;500000,(((E64-500000)*0.2)+25000),IF(E64&gt;250000,((E64-250000)*0.1),0))),0)</f>
        <v>75000</v>
      </c>
    </row>
    <row r="66" spans="1:8" ht="15" customHeight="1">
      <c r="A66" s="10" t="s">
        <v>53</v>
      </c>
      <c r="B66" s="10"/>
      <c r="C66" s="12"/>
      <c r="D66" s="12"/>
      <c r="E66" s="12"/>
    </row>
    <row r="67" spans="1:8" ht="15" customHeight="1">
      <c r="A67" s="10" t="s">
        <v>54</v>
      </c>
      <c r="B67" s="10"/>
      <c r="C67" s="12"/>
      <c r="D67" s="12"/>
      <c r="E67" s="12"/>
    </row>
    <row r="68" spans="1:8" ht="20.100000000000001" customHeight="1">
      <c r="A68" s="13" t="s">
        <v>46</v>
      </c>
      <c r="B68" s="13"/>
      <c r="C68" s="18">
        <f>ROUND((C65+C67+C66)*0.03,0)</f>
        <v>4740</v>
      </c>
      <c r="D68" s="18">
        <f>ROUND((D65+D67+D66)*0.03,0)</f>
        <v>2916</v>
      </c>
      <c r="E68" s="18">
        <f>ROUND((E65+E67+E66)*0.03,0)</f>
        <v>2250</v>
      </c>
    </row>
    <row r="69" spans="1:8" ht="20.100000000000001" customHeight="1">
      <c r="A69" s="20" t="s">
        <v>55</v>
      </c>
      <c r="B69" s="20"/>
      <c r="C69" s="21">
        <f>SUM(C65:C68)</f>
        <v>162740</v>
      </c>
      <c r="D69" s="21">
        <f t="shared" ref="D69:E69" si="3">SUM(D65:D68)</f>
        <v>100116</v>
      </c>
      <c r="E69" s="21">
        <f t="shared" si="3"/>
        <v>77250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370000</v>
      </c>
      <c r="C71" s="12">
        <f>ROUND(C65/3,0)</f>
        <v>52667</v>
      </c>
      <c r="D71" s="12">
        <f>ROUND(C68/3,0)</f>
        <v>1580</v>
      </c>
      <c r="E71" s="12">
        <f>C71+D71</f>
        <v>54247</v>
      </c>
    </row>
    <row r="72" spans="1:8" ht="20.100000000000001" customHeight="1">
      <c r="A72" s="33" t="str">
        <f>+D57</f>
        <v>Ghan Shyam</v>
      </c>
      <c r="B72" s="12">
        <f>ROUND(D64/3,0)</f>
        <v>287000</v>
      </c>
      <c r="C72" s="12">
        <f>ROUND(D65/3,0)</f>
        <v>32400</v>
      </c>
      <c r="D72" s="12">
        <f>ROUND(D68/3,0)</f>
        <v>972</v>
      </c>
      <c r="E72" s="12">
        <f>C72+D72</f>
        <v>33372</v>
      </c>
    </row>
    <row r="73" spans="1:8" ht="20.100000000000001" customHeight="1">
      <c r="A73" s="33" t="str">
        <f>+E57</f>
        <v>Pyare  Mohan</v>
      </c>
      <c r="B73" s="12">
        <f>ROUND(E64/3,0)</f>
        <v>250000</v>
      </c>
      <c r="C73" s="12">
        <f>ROUND(E65/3,0)</f>
        <v>25000</v>
      </c>
      <c r="D73" s="12">
        <f>ROUND(E68/3,0)</f>
        <v>750</v>
      </c>
      <c r="E73" s="12">
        <f>C73+D73</f>
        <v>25750</v>
      </c>
    </row>
    <row r="74" spans="1:8" ht="24.95" customHeight="1" thickBot="1">
      <c r="A74" s="32" t="str">
        <f>+A37</f>
        <v>BSR 0510322 on 03/02/2017</v>
      </c>
      <c r="B74" s="22" t="str">
        <f>+C37</f>
        <v>Challan No. 03001</v>
      </c>
      <c r="C74" s="24">
        <f>SUM(C71:C73)</f>
        <v>110067</v>
      </c>
      <c r="D74" s="24">
        <f t="shared" ref="D74:E74" si="4">SUM(D71:D73)</f>
        <v>3302</v>
      </c>
      <c r="E74" s="24">
        <f t="shared" si="4"/>
        <v>113369</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370000</v>
      </c>
      <c r="C76" s="12">
        <f t="shared" si="5"/>
        <v>52667</v>
      </c>
      <c r="D76" s="12">
        <f t="shared" si="5"/>
        <v>1580</v>
      </c>
      <c r="E76" s="12">
        <f t="shared" si="5"/>
        <v>54247</v>
      </c>
    </row>
    <row r="77" spans="1:8" ht="20.100000000000001" customHeight="1">
      <c r="A77" s="33" t="str">
        <f t="shared" ref="A77:A78" si="6">+A72</f>
        <v>Ghan Shyam</v>
      </c>
      <c r="B77" s="12">
        <f t="shared" si="5"/>
        <v>287000</v>
      </c>
      <c r="C77" s="12">
        <f t="shared" si="5"/>
        <v>32400</v>
      </c>
      <c r="D77" s="12">
        <f t="shared" si="5"/>
        <v>972</v>
      </c>
      <c r="E77" s="12">
        <f t="shared" si="5"/>
        <v>33372</v>
      </c>
    </row>
    <row r="78" spans="1:8" ht="20.100000000000001" customHeight="1">
      <c r="A78" s="33" t="str">
        <f t="shared" si="6"/>
        <v>Pyare  Mohan</v>
      </c>
      <c r="B78" s="12">
        <f t="shared" si="5"/>
        <v>250000</v>
      </c>
      <c r="C78" s="12">
        <f t="shared" si="5"/>
        <v>25000</v>
      </c>
      <c r="D78" s="12">
        <f t="shared" si="5"/>
        <v>750</v>
      </c>
      <c r="E78" s="12">
        <f t="shared" si="5"/>
        <v>25750</v>
      </c>
    </row>
    <row r="79" spans="1:8" ht="24.95" customHeight="1" thickBot="1">
      <c r="A79" s="34" t="str">
        <f>+A38</f>
        <v>BSR 0510322 on 07/03/2017</v>
      </c>
      <c r="B79" s="22" t="str">
        <f>+C38</f>
        <v>Challan No. 07001</v>
      </c>
      <c r="C79" s="24">
        <f>+C74</f>
        <v>110067</v>
      </c>
      <c r="D79" s="24">
        <f t="shared" si="5"/>
        <v>3302</v>
      </c>
      <c r="E79" s="24">
        <f t="shared" si="5"/>
        <v>113369</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370000</v>
      </c>
      <c r="C81" s="12">
        <f>+C76</f>
        <v>52667</v>
      </c>
      <c r="D81" s="12">
        <f>+D76</f>
        <v>1580</v>
      </c>
      <c r="E81" s="12">
        <f>+E76</f>
        <v>54247</v>
      </c>
    </row>
    <row r="82" spans="1:5" ht="20.100000000000001" customHeight="1">
      <c r="A82" s="33" t="str">
        <f t="shared" ref="A82:E84" si="7">+A77</f>
        <v>Ghan Shyam</v>
      </c>
      <c r="B82" s="12">
        <f t="shared" si="7"/>
        <v>287000</v>
      </c>
      <c r="C82" s="12">
        <f t="shared" si="7"/>
        <v>32400</v>
      </c>
      <c r="D82" s="12">
        <f t="shared" si="7"/>
        <v>972</v>
      </c>
      <c r="E82" s="12">
        <f t="shared" si="7"/>
        <v>33372</v>
      </c>
    </row>
    <row r="83" spans="1:5" ht="20.100000000000001" customHeight="1">
      <c r="A83" s="33" t="str">
        <f t="shared" si="7"/>
        <v>Pyare  Mohan</v>
      </c>
      <c r="B83" s="12">
        <f t="shared" si="7"/>
        <v>250000</v>
      </c>
      <c r="C83" s="12">
        <f t="shared" si="7"/>
        <v>25000</v>
      </c>
      <c r="D83" s="12">
        <f t="shared" si="7"/>
        <v>750</v>
      </c>
      <c r="E83" s="12">
        <f t="shared" si="7"/>
        <v>25750</v>
      </c>
    </row>
    <row r="84" spans="1:5" ht="24.95" customHeight="1" thickBot="1">
      <c r="A84" s="34" t="str">
        <f>+A39</f>
        <v>BSR 0510322 on 11/04/2017</v>
      </c>
      <c r="B84" s="22" t="str">
        <f>+C39</f>
        <v>Challan No. 11001</v>
      </c>
      <c r="C84" s="23">
        <f>+C79</f>
        <v>110067</v>
      </c>
      <c r="D84" s="23">
        <f t="shared" si="7"/>
        <v>3302</v>
      </c>
      <c r="E84" s="23">
        <f t="shared" si="7"/>
        <v>113369</v>
      </c>
    </row>
    <row r="85" spans="1:5" ht="20.100000000000001" customHeight="1" thickTop="1">
      <c r="A85" s="38" t="s">
        <v>83</v>
      </c>
      <c r="B85" s="39" t="s">
        <v>68</v>
      </c>
      <c r="C85" s="3" t="str">
        <f>+C42</f>
        <v>Varun Panwar &amp; Co</v>
      </c>
      <c r="D85" s="3" t="str">
        <f>+D42</f>
        <v xml:space="preserve">Gurmeet  Singh </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25.5" customHeight="1">
      <c r="A87" s="26" t="s">
        <v>150</v>
      </c>
      <c r="C87" s="88" t="str">
        <f>+C45</f>
        <v>AAGCV1975K</v>
      </c>
      <c r="D87" s="88" t="str">
        <f>+D45</f>
        <v xml:space="preserve"> AFEPS2017H</v>
      </c>
      <c r="E87" s="88" t="str">
        <f>+E45</f>
        <v>FSNPS1989K</v>
      </c>
    </row>
    <row r="88" spans="1:5" ht="17.25" customHeight="1">
      <c r="A88" s="26"/>
      <c r="C88" s="92">
        <f>+C44</f>
        <v>0</v>
      </c>
      <c r="D88" s="92">
        <f>+D44</f>
        <v>0</v>
      </c>
      <c r="E88" s="92">
        <f>+E44</f>
        <v>0</v>
      </c>
    </row>
    <row r="89" spans="1:5" ht="20.100000000000001" customHeight="1">
      <c r="A89" s="26" t="s">
        <v>59</v>
      </c>
      <c r="C89" s="3" t="str">
        <f>+C47</f>
        <v>194C</v>
      </c>
      <c r="D89" s="3" t="str">
        <f>+D47</f>
        <v>194J</v>
      </c>
      <c r="E89" s="3" t="str">
        <f>+E47</f>
        <v>194A</v>
      </c>
    </row>
    <row r="90" spans="1:5" ht="20.100000000000001" customHeight="1">
      <c r="A90" s="26" t="s">
        <v>65</v>
      </c>
      <c r="C90" s="4">
        <f>+C50</f>
        <v>150000</v>
      </c>
      <c r="D90" s="4">
        <f>+D50</f>
        <v>80000</v>
      </c>
      <c r="E90" s="4">
        <f>+E50</f>
        <v>25000</v>
      </c>
    </row>
    <row r="91" spans="1:5" ht="20.100000000000001" customHeight="1">
      <c r="A91" s="26" t="s">
        <v>60</v>
      </c>
      <c r="C91" s="29">
        <v>0.2</v>
      </c>
      <c r="D91" s="29">
        <v>0.03</v>
      </c>
      <c r="E91" s="29">
        <v>0.1</v>
      </c>
    </row>
    <row r="92" spans="1:5" ht="20.100000000000001" customHeight="1">
      <c r="A92" s="36" t="s">
        <v>61</v>
      </c>
      <c r="B92" s="6"/>
      <c r="C92" s="37">
        <f>C90*C91</f>
        <v>30000</v>
      </c>
      <c r="D92" s="37">
        <f t="shared" ref="D92:E92" si="8">D90*D91</f>
        <v>2400</v>
      </c>
      <c r="E92" s="37">
        <f t="shared" si="8"/>
        <v>2500</v>
      </c>
    </row>
    <row r="93" spans="1:5" ht="20.100000000000001" customHeight="1">
      <c r="A93" s="28" t="s">
        <v>87</v>
      </c>
      <c r="C93" s="30" t="s">
        <v>67</v>
      </c>
      <c r="D93" s="30" t="s">
        <v>92</v>
      </c>
    </row>
    <row r="94" spans="1:5" ht="20.100000000000001" customHeight="1">
      <c r="A94" s="27" t="s">
        <v>36</v>
      </c>
      <c r="C94" s="2">
        <f t="shared" ref="C94:E96" si="9">+C51</f>
        <v>42760</v>
      </c>
      <c r="D94" s="2">
        <f t="shared" si="9"/>
        <v>42787</v>
      </c>
      <c r="E94" s="2">
        <f t="shared" si="9"/>
        <v>42797</v>
      </c>
    </row>
    <row r="95" spans="1:5" ht="20.100000000000001" customHeight="1">
      <c r="A95" s="495" t="s">
        <v>37</v>
      </c>
      <c r="B95" s="495"/>
      <c r="C95" s="2">
        <f t="shared" si="9"/>
        <v>42770</v>
      </c>
      <c r="D95" s="2">
        <f t="shared" si="9"/>
        <v>42801</v>
      </c>
      <c r="E95" s="2">
        <f t="shared" si="9"/>
        <v>42855</v>
      </c>
    </row>
    <row r="96" spans="1:5" ht="20.100000000000001" customHeight="1">
      <c r="A96" s="495" t="str">
        <f>+A53</f>
        <v xml:space="preserve">Challan No provided by HDFC Bank </v>
      </c>
      <c r="B96" s="495"/>
      <c r="C96" s="9" t="str">
        <f t="shared" si="9"/>
        <v>04002</v>
      </c>
      <c r="D96" s="9" t="str">
        <f t="shared" si="9"/>
        <v>07002</v>
      </c>
      <c r="E96" s="9" t="str">
        <f t="shared" si="9"/>
        <v>30002</v>
      </c>
    </row>
    <row r="97" spans="1:5" ht="20.100000000000001" customHeight="1">
      <c r="A97" s="5" t="str">
        <f>+A56</f>
        <v>Exam on 26-04-17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I9" sqref="I9"/>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5" ht="18" customHeight="1">
      <c r="A1" s="562" t="s">
        <v>255</v>
      </c>
      <c r="B1" s="562"/>
      <c r="C1" s="562"/>
      <c r="D1" s="562"/>
      <c r="E1" s="562"/>
    </row>
    <row r="2" spans="1:5" ht="24.95" customHeight="1">
      <c r="A2" s="614" t="s">
        <v>259</v>
      </c>
      <c r="B2" s="614"/>
      <c r="C2" s="614"/>
      <c r="D2" s="614"/>
      <c r="E2" s="614"/>
    </row>
    <row r="3" spans="1:5" ht="20.25" customHeight="1">
      <c r="A3" s="208"/>
      <c r="B3" s="117" t="s">
        <v>212</v>
      </c>
      <c r="C3" s="563" t="s">
        <v>211</v>
      </c>
      <c r="D3" s="563"/>
      <c r="E3" s="118" t="s">
        <v>208</v>
      </c>
    </row>
    <row r="4" spans="1:5" ht="21" customHeight="1">
      <c r="A4" s="208" t="s">
        <v>209</v>
      </c>
      <c r="B4" s="212" t="s">
        <v>210</v>
      </c>
      <c r="C4" s="208"/>
      <c r="D4" s="208"/>
      <c r="E4" s="115"/>
    </row>
    <row r="5" spans="1:5" ht="24.95" customHeight="1">
      <c r="A5" s="209"/>
      <c r="B5" s="210" t="s">
        <v>257</v>
      </c>
      <c r="C5" s="124"/>
      <c r="D5" s="124"/>
      <c r="E5" s="124"/>
    </row>
    <row r="6" spans="1:5" ht="24.95" customHeight="1">
      <c r="A6" s="209"/>
      <c r="B6" s="210" t="s">
        <v>256</v>
      </c>
      <c r="C6" s="124"/>
      <c r="D6" s="124"/>
      <c r="E6" s="124"/>
    </row>
    <row r="7" spans="1:5" ht="24.95" customHeight="1">
      <c r="A7" s="209"/>
      <c r="B7" s="210" t="s">
        <v>216</v>
      </c>
      <c r="C7" s="124"/>
      <c r="D7" s="211" t="s">
        <v>94</v>
      </c>
      <c r="E7" s="124"/>
    </row>
    <row r="8" spans="1:5" ht="25.5" customHeight="1">
      <c r="A8" s="209"/>
      <c r="B8" s="210"/>
      <c r="C8" s="124"/>
      <c r="D8" s="211"/>
      <c r="E8" s="124"/>
    </row>
    <row r="9" spans="1:5" ht="37.5" customHeight="1">
      <c r="A9" s="113" t="s">
        <v>202</v>
      </c>
      <c r="B9" s="615" t="s">
        <v>234</v>
      </c>
      <c r="C9" s="615"/>
      <c r="D9" s="615"/>
      <c r="E9" s="615"/>
    </row>
    <row r="10" spans="1:5" ht="24.95" customHeight="1">
      <c r="A10" s="105" t="s">
        <v>190</v>
      </c>
      <c r="B10" s="100" t="s">
        <v>231</v>
      </c>
      <c r="E10" s="105" t="s">
        <v>203</v>
      </c>
    </row>
    <row r="11" spans="1:5" ht="23.1" customHeight="1">
      <c r="B11" s="96" t="s">
        <v>230</v>
      </c>
      <c r="C11" s="102"/>
      <c r="D11" s="103" t="s">
        <v>200</v>
      </c>
    </row>
    <row r="12" spans="1:5" ht="23.1" customHeight="1">
      <c r="B12" s="96" t="s">
        <v>186</v>
      </c>
      <c r="C12" s="97"/>
      <c r="D12" s="107" t="s">
        <v>201</v>
      </c>
    </row>
    <row r="13" spans="1:5" ht="23.1" customHeight="1">
      <c r="B13" s="96" t="s">
        <v>187</v>
      </c>
      <c r="C13" s="97"/>
      <c r="D13" s="107" t="s">
        <v>201</v>
      </c>
    </row>
    <row r="14" spans="1:5" ht="23.1" customHeight="1">
      <c r="B14" s="96" t="s">
        <v>188</v>
      </c>
      <c r="C14" s="97"/>
      <c r="D14" s="107" t="s">
        <v>201</v>
      </c>
    </row>
    <row r="15" spans="1:5" ht="23.1" customHeight="1">
      <c r="B15" s="96" t="s">
        <v>189</v>
      </c>
      <c r="C15" s="97"/>
      <c r="D15" s="107" t="s">
        <v>201</v>
      </c>
    </row>
    <row r="16" spans="1:5" ht="23.1" customHeight="1">
      <c r="B16" s="96" t="s">
        <v>222</v>
      </c>
      <c r="C16" s="97"/>
      <c r="D16" s="107" t="s">
        <v>201</v>
      </c>
    </row>
    <row r="17" spans="1:5" ht="23.1" customHeight="1">
      <c r="B17" s="96" t="s">
        <v>223</v>
      </c>
      <c r="C17" s="97"/>
      <c r="D17" s="107" t="s">
        <v>201</v>
      </c>
    </row>
    <row r="18" spans="1:5" ht="23.1" customHeight="1">
      <c r="B18" s="96" t="s">
        <v>199</v>
      </c>
      <c r="C18" s="97"/>
      <c r="D18" s="103" t="s">
        <v>200</v>
      </c>
    </row>
    <row r="19" spans="1:5" ht="24.95" customHeight="1">
      <c r="A19" s="105" t="s">
        <v>191</v>
      </c>
      <c r="B19" s="100" t="s">
        <v>232</v>
      </c>
      <c r="E19" s="105" t="s">
        <v>203</v>
      </c>
    </row>
    <row r="20" spans="1:5" ht="23.1" customHeight="1">
      <c r="B20" s="101" t="s">
        <v>228</v>
      </c>
      <c r="C20" s="97"/>
      <c r="D20" s="103" t="s">
        <v>196</v>
      </c>
    </row>
    <row r="21" spans="1:5" ht="23.1" customHeight="1">
      <c r="B21" s="96" t="s">
        <v>224</v>
      </c>
      <c r="C21" s="97"/>
      <c r="D21" s="107" t="s">
        <v>201</v>
      </c>
    </row>
    <row r="22" spans="1:5" ht="23.1" customHeight="1">
      <c r="B22" s="96" t="s">
        <v>225</v>
      </c>
      <c r="C22" s="97"/>
      <c r="D22" s="107" t="s">
        <v>201</v>
      </c>
    </row>
    <row r="23" spans="1:5" ht="23.1" customHeight="1">
      <c r="B23" s="96" t="s">
        <v>226</v>
      </c>
      <c r="C23" s="97"/>
      <c r="D23" s="107" t="s">
        <v>201</v>
      </c>
    </row>
    <row r="24" spans="1:5" ht="23.1" customHeight="1">
      <c r="B24" s="96" t="s">
        <v>227</v>
      </c>
      <c r="C24" s="97"/>
      <c r="D24" s="107" t="s">
        <v>201</v>
      </c>
    </row>
    <row r="25" spans="1:5" ht="23.1" customHeight="1">
      <c r="B25" s="101" t="s">
        <v>229</v>
      </c>
      <c r="C25" s="102"/>
      <c r="D25" s="103" t="s">
        <v>196</v>
      </c>
    </row>
    <row r="26" spans="1:5" ht="23.1" customHeight="1">
      <c r="B26" s="104" t="s">
        <v>193</v>
      </c>
      <c r="C26" s="97"/>
      <c r="D26" s="107" t="s">
        <v>201</v>
      </c>
    </row>
    <row r="27" spans="1:5" ht="23.1" customHeight="1">
      <c r="B27" s="104" t="s">
        <v>194</v>
      </c>
      <c r="C27" s="97"/>
      <c r="D27" s="107" t="s">
        <v>201</v>
      </c>
    </row>
    <row r="28" spans="1:5" ht="23.1" customHeight="1">
      <c r="B28" s="104" t="s">
        <v>195</v>
      </c>
      <c r="C28" s="97"/>
      <c r="D28" s="107" t="s">
        <v>201</v>
      </c>
    </row>
    <row r="29" spans="1:5" ht="23.25" customHeight="1">
      <c r="A29" s="125"/>
      <c r="B29" s="120"/>
      <c r="C29" s="121"/>
      <c r="D29" s="121"/>
      <c r="E29" s="122"/>
    </row>
    <row r="30" spans="1:5" ht="34.5" customHeight="1">
      <c r="B30" s="119" t="s">
        <v>220</v>
      </c>
      <c r="C30" s="108"/>
      <c r="D30" s="95"/>
    </row>
    <row r="31" spans="1:5" ht="24.75" customHeight="1">
      <c r="B31" s="123"/>
      <c r="C31" s="124"/>
      <c r="D31" s="124"/>
    </row>
    <row r="32" spans="1:5" ht="24.75" customHeight="1">
      <c r="B32" s="564" t="s">
        <v>258</v>
      </c>
      <c r="C32" s="566" t="s">
        <v>84</v>
      </c>
      <c r="D32" s="564" t="s">
        <v>233</v>
      </c>
      <c r="E32" s="568"/>
    </row>
    <row r="33" spans="2:5" ht="30.75" customHeight="1">
      <c r="B33" s="565"/>
      <c r="C33" s="567"/>
      <c r="D33" s="565"/>
      <c r="E33" s="569"/>
    </row>
  </sheetData>
  <mergeCells count="8">
    <mergeCell ref="A1:E1"/>
    <mergeCell ref="A2:E2"/>
    <mergeCell ref="C3:D3"/>
    <mergeCell ref="B9:E9"/>
    <mergeCell ref="B32:B33"/>
    <mergeCell ref="C32:C33"/>
    <mergeCell ref="D32:D33"/>
    <mergeCell ref="E32:E33"/>
  </mergeCells>
  <pageMargins left="0.39370078740157483" right="0.39370078740157483" top="0.19685039370078741"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topLeftCell="A28"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96" t="s">
        <v>96</v>
      </c>
      <c r="B1" s="496"/>
      <c r="C1" s="496"/>
      <c r="D1" s="496"/>
      <c r="E1" s="496"/>
    </row>
    <row r="2" spans="1:7" ht="30" customHeight="1">
      <c r="A2" s="497" t="s">
        <v>219</v>
      </c>
      <c r="B2" s="497"/>
      <c r="C2" s="497"/>
      <c r="D2" s="497"/>
      <c r="E2" s="497"/>
    </row>
    <row r="3" spans="1:7" ht="20.100000000000001" customHeight="1">
      <c r="A3" s="41" t="s">
        <v>18</v>
      </c>
      <c r="B3" s="42"/>
      <c r="C3" s="76" t="s">
        <v>175</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176</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179</v>
      </c>
      <c r="E23" s="45" t="s">
        <v>180</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181</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2448000</v>
      </c>
      <c r="D31" s="69">
        <v>1815000</v>
      </c>
      <c r="E31" s="69">
        <v>1241000</v>
      </c>
    </row>
    <row r="32" spans="1:5" ht="30" customHeight="1">
      <c r="A32" s="498" t="s">
        <v>30</v>
      </c>
      <c r="B32" s="499"/>
      <c r="C32" s="69">
        <v>315000</v>
      </c>
      <c r="D32" s="69">
        <v>175000</v>
      </c>
      <c r="E32" s="69">
        <v>-225000</v>
      </c>
    </row>
    <row r="33" spans="1:5" ht="20.100000000000001" customHeight="1">
      <c r="A33" s="500" t="s">
        <v>26</v>
      </c>
      <c r="B33" s="501"/>
      <c r="C33" s="69">
        <v>200000</v>
      </c>
      <c r="D33" s="69">
        <v>159000</v>
      </c>
      <c r="E33" s="69">
        <v>-150000</v>
      </c>
    </row>
    <row r="34" spans="1:5" ht="19.5" customHeight="1">
      <c r="A34" s="498" t="s">
        <v>22</v>
      </c>
      <c r="B34" s="499"/>
      <c r="C34" s="69">
        <v>258000</v>
      </c>
      <c r="D34" s="69">
        <v>190000</v>
      </c>
      <c r="E34" s="69">
        <v>210000</v>
      </c>
    </row>
    <row r="35" spans="1:5" ht="20.100000000000001" customHeight="1">
      <c r="A35" s="502" t="s">
        <v>31</v>
      </c>
      <c r="B35" s="503"/>
      <c r="C35" s="69">
        <v>125000</v>
      </c>
      <c r="D35" s="69">
        <v>85000</v>
      </c>
      <c r="E35" s="69">
        <v>57000</v>
      </c>
    </row>
    <row r="36" spans="1:5" ht="20.100000000000001" customHeight="1">
      <c r="A36" s="504" t="s">
        <v>90</v>
      </c>
      <c r="B36" s="504"/>
      <c r="C36" s="504"/>
      <c r="D36" s="504"/>
      <c r="E36" s="504"/>
    </row>
    <row r="37" spans="1:5" ht="20.100000000000001" customHeight="1">
      <c r="A37" s="505" t="s">
        <v>185</v>
      </c>
      <c r="B37" s="506"/>
      <c r="C37" s="73" t="s">
        <v>57</v>
      </c>
      <c r="D37" s="61" t="s">
        <v>29</v>
      </c>
      <c r="E37" s="42"/>
    </row>
    <row r="38" spans="1:5" ht="20.100000000000001" customHeight="1">
      <c r="A38" s="507" t="s">
        <v>131</v>
      </c>
      <c r="B38" s="508"/>
      <c r="C38" s="74" t="s">
        <v>57</v>
      </c>
      <c r="D38" s="62" t="s">
        <v>29</v>
      </c>
      <c r="E38" s="44"/>
    </row>
    <row r="39" spans="1:5" ht="20.100000000000001" customHeight="1">
      <c r="A39" s="509" t="s">
        <v>132</v>
      </c>
      <c r="B39" s="510"/>
      <c r="C39" s="75" t="s">
        <v>134</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182</v>
      </c>
      <c r="D42" s="45" t="s">
        <v>183</v>
      </c>
      <c r="E42" s="45" t="str">
        <f>+C23</f>
        <v>Mohd Sajid</v>
      </c>
    </row>
    <row r="43" spans="1:5" ht="30" customHeight="1">
      <c r="A43" s="49" t="s">
        <v>81</v>
      </c>
      <c r="B43" s="50"/>
      <c r="C43" s="67" t="s">
        <v>121</v>
      </c>
      <c r="D43" s="67" t="s">
        <v>122</v>
      </c>
      <c r="E43" s="67" t="str">
        <f>+C24</f>
        <v>1125,  Street No. 39, Zafrabad, Delhi-110053</v>
      </c>
    </row>
    <row r="44" spans="1:5" ht="26.25" customHeight="1">
      <c r="A44" s="49"/>
      <c r="B44" s="50"/>
      <c r="C44" s="81" t="s">
        <v>117</v>
      </c>
      <c r="D44" s="82" t="s">
        <v>177</v>
      </c>
      <c r="E44" s="81"/>
    </row>
    <row r="45" spans="1:5" ht="20.100000000000001" customHeight="1">
      <c r="A45" s="49" t="s">
        <v>82</v>
      </c>
      <c r="B45" s="50"/>
      <c r="C45" s="80"/>
      <c r="D45" s="3" t="s">
        <v>184</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325000</v>
      </c>
      <c r="D50" s="69">
        <v>200000</v>
      </c>
      <c r="E50" s="69">
        <v>50000</v>
      </c>
    </row>
    <row r="51" spans="1:5" ht="20.100000000000001" customHeight="1">
      <c r="A51" s="49" t="s">
        <v>39</v>
      </c>
      <c r="B51" s="50"/>
      <c r="C51" s="46">
        <v>42754</v>
      </c>
      <c r="D51" s="46">
        <v>42785</v>
      </c>
      <c r="E51" s="46">
        <v>42813</v>
      </c>
    </row>
    <row r="52" spans="1:5" ht="20.100000000000001" customHeight="1">
      <c r="A52" s="49" t="s">
        <v>125</v>
      </c>
      <c r="B52" s="50"/>
      <c r="C52" s="46">
        <v>42769</v>
      </c>
      <c r="D52" s="46">
        <v>42797</v>
      </c>
      <c r="E52" s="46">
        <v>42838</v>
      </c>
    </row>
    <row r="53" spans="1:5" ht="20.100000000000001" customHeight="1">
      <c r="A53" s="49" t="s">
        <v>126</v>
      </c>
      <c r="B53" s="50"/>
      <c r="C53" s="53" t="s">
        <v>114</v>
      </c>
      <c r="D53" s="53" t="s">
        <v>114</v>
      </c>
      <c r="E53" s="53" t="s">
        <v>178</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5" customHeight="1">
      <c r="A57" s="91" t="s">
        <v>207</v>
      </c>
      <c r="B57" s="91"/>
      <c r="C57" s="3" t="str">
        <f>+C23</f>
        <v>Mohd Sajid</v>
      </c>
      <c r="D57" s="1" t="str">
        <f>+D23</f>
        <v>Prem Shyam</v>
      </c>
      <c r="E57" s="1" t="str">
        <f>+E23</f>
        <v xml:space="preserve">Mohan Pyare </v>
      </c>
    </row>
    <row r="58" spans="1:5" ht="20.100000000000001" customHeight="1">
      <c r="A58" s="13" t="s">
        <v>21</v>
      </c>
      <c r="B58" s="13"/>
      <c r="C58" s="14">
        <f>+C31</f>
        <v>2448000</v>
      </c>
      <c r="D58" s="14">
        <f>+D31</f>
        <v>1815000</v>
      </c>
      <c r="E58" s="14">
        <f>+E31</f>
        <v>1241000</v>
      </c>
    </row>
    <row r="59" spans="1:5" ht="20.100000000000001" customHeight="1">
      <c r="A59" s="17" t="s">
        <v>50</v>
      </c>
      <c r="B59" s="17"/>
      <c r="C59" s="68">
        <f>IF(C32&lt;-200000,-200000,C32)</f>
        <v>315000</v>
      </c>
      <c r="D59" s="68">
        <f>IF(D32&lt;-200000,-200000,D32)</f>
        <v>175000</v>
      </c>
      <c r="E59" s="68">
        <f>IF(E32&lt;-200000,-200000,E32)</f>
        <v>-200000</v>
      </c>
    </row>
    <row r="60" spans="1:5" ht="20.100000000000001" customHeight="1">
      <c r="A60" s="13" t="s">
        <v>51</v>
      </c>
      <c r="B60" s="13"/>
      <c r="C60" s="72">
        <f>IF(C33&lt;0,0, C33)</f>
        <v>200000</v>
      </c>
      <c r="D60" s="72">
        <f>IF(D33&lt;0,0, D33)</f>
        <v>159000</v>
      </c>
      <c r="E60" s="72">
        <f>IF(E33&lt;0,0, E33)</f>
        <v>0</v>
      </c>
    </row>
    <row r="61" spans="1:5" ht="20.100000000000001" customHeight="1">
      <c r="A61" s="13" t="s">
        <v>42</v>
      </c>
      <c r="B61" s="13"/>
      <c r="C61" s="14">
        <f>SUM(C58:C60)</f>
        <v>2963000</v>
      </c>
      <c r="D61" s="14">
        <f t="shared" ref="D61:E61" si="0">SUM(D58:D60)</f>
        <v>2149000</v>
      </c>
      <c r="E61" s="14">
        <f t="shared" si="0"/>
        <v>1041000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125000</v>
      </c>
      <c r="D63" s="14">
        <f>+D35</f>
        <v>85000</v>
      </c>
      <c r="E63" s="14">
        <f>+E35</f>
        <v>57000</v>
      </c>
    </row>
    <row r="64" spans="1:5" ht="20.100000000000001" customHeight="1" thickBot="1">
      <c r="A64" s="19" t="s">
        <v>44</v>
      </c>
      <c r="B64" s="19"/>
      <c r="C64" s="15">
        <f>C61-C62-C63</f>
        <v>2688000</v>
      </c>
      <c r="D64" s="15">
        <f t="shared" ref="D64:E64" si="1">D61-D62-D63</f>
        <v>1914000</v>
      </c>
      <c r="E64" s="15">
        <f t="shared" si="1"/>
        <v>834000</v>
      </c>
    </row>
    <row r="65" spans="1:8" ht="20.100000000000001" customHeight="1" thickTop="1">
      <c r="A65" s="13" t="s">
        <v>45</v>
      </c>
      <c r="B65" s="25"/>
      <c r="C65" s="16">
        <f>ROUND(IF(C64&gt;1000000,(((C64-1000000)*0.3)+125000),IF(C64&gt;500000,(((C64-500000)*0.2)+25000),IF(C64&gt;250000,((C64-250000)*0.1),0))),0)</f>
        <v>631400</v>
      </c>
      <c r="D65" s="16">
        <f t="shared" ref="D65" si="2">ROUND(IF(D64&gt;1000000,(((D64-1000000)*0.3)+125000),IF(D64&gt;500000,(((D64-500000)*0.2)+25000),IF(D64&gt;250000,((D64-250000)*0.1),0))),0)</f>
        <v>399200</v>
      </c>
      <c r="E65" s="16">
        <f>ROUND(IF(E64&gt;1000000,(((E64-1000000)*0.3)+125000),IF(E64&gt;500000,(((E64-500000)*0.2)+25000),IF(E64&gt;250000,((E64-250000)*0.1),0))),0)</f>
        <v>91800</v>
      </c>
    </row>
    <row r="66" spans="1:8" ht="20.100000000000001" customHeight="1">
      <c r="A66" s="10" t="s">
        <v>53</v>
      </c>
      <c r="B66" s="10"/>
      <c r="C66" s="12"/>
      <c r="D66" s="12"/>
      <c r="E66" s="12"/>
    </row>
    <row r="67" spans="1:8" ht="20.100000000000001" customHeight="1">
      <c r="A67" s="10" t="s">
        <v>54</v>
      </c>
      <c r="B67" s="10"/>
      <c r="C67" s="12"/>
      <c r="D67" s="12"/>
      <c r="E67" s="12"/>
    </row>
    <row r="68" spans="1:8" ht="18.75" customHeight="1">
      <c r="A68" s="13" t="s">
        <v>46</v>
      </c>
      <c r="B68" s="13"/>
      <c r="C68" s="18">
        <f>ROUND((C65+C67+C66)*0.03,0)</f>
        <v>18942</v>
      </c>
      <c r="D68" s="18">
        <f>ROUND((D65+D67+D66)*0.03,0)</f>
        <v>11976</v>
      </c>
      <c r="E68" s="18">
        <f>ROUND((E65+E67+E66)*0.03,0)</f>
        <v>2754</v>
      </c>
    </row>
    <row r="69" spans="1:8" ht="20.100000000000001" customHeight="1">
      <c r="A69" s="20" t="s">
        <v>55</v>
      </c>
      <c r="B69" s="20"/>
      <c r="C69" s="21">
        <f>SUM(C65:C68)</f>
        <v>650342</v>
      </c>
      <c r="D69" s="21">
        <f t="shared" ref="D69:E69" si="3">SUM(D65:D68)</f>
        <v>411176</v>
      </c>
      <c r="E69" s="21">
        <f t="shared" si="3"/>
        <v>94554</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896000</v>
      </c>
      <c r="C71" s="12">
        <f>ROUND(C65/3,0)</f>
        <v>210467</v>
      </c>
      <c r="D71" s="12">
        <f>ROUND(C68/3,0)</f>
        <v>6314</v>
      </c>
      <c r="E71" s="12">
        <f>C71+D71</f>
        <v>216781</v>
      </c>
    </row>
    <row r="72" spans="1:8" ht="20.100000000000001" customHeight="1">
      <c r="A72" s="33" t="str">
        <f>+D57</f>
        <v>Prem Shyam</v>
      </c>
      <c r="B72" s="12">
        <f>ROUND(D64/3,0)</f>
        <v>638000</v>
      </c>
      <c r="C72" s="12">
        <f>ROUND(D65/3,0)</f>
        <v>133067</v>
      </c>
      <c r="D72" s="12">
        <f>ROUND(D68/3,0)</f>
        <v>3992</v>
      </c>
      <c r="E72" s="12">
        <f>C72+D72</f>
        <v>137059</v>
      </c>
    </row>
    <row r="73" spans="1:8" ht="20.100000000000001" customHeight="1">
      <c r="A73" s="33" t="str">
        <f>+E57</f>
        <v xml:space="preserve">Mohan Pyare </v>
      </c>
      <c r="B73" s="12">
        <f>ROUND(E64/3,0)</f>
        <v>278000</v>
      </c>
      <c r="C73" s="12">
        <f>ROUND(E65/3,0)</f>
        <v>30600</v>
      </c>
      <c r="D73" s="12">
        <f>ROUND(E68/3,0)</f>
        <v>918</v>
      </c>
      <c r="E73" s="12">
        <f>C73+D73</f>
        <v>31518</v>
      </c>
    </row>
    <row r="74" spans="1:8" ht="24.95" customHeight="1" thickBot="1">
      <c r="A74" s="32" t="str">
        <f>+A37</f>
        <v>BSR 0510322 on 07/02/2017</v>
      </c>
      <c r="B74" s="22" t="str">
        <f>+C37</f>
        <v>Challan No. 07001</v>
      </c>
      <c r="C74" s="24">
        <f>SUM(C71:C73)</f>
        <v>374134</v>
      </c>
      <c r="D74" s="24">
        <f t="shared" ref="D74:E74" si="4">SUM(D71:D73)</f>
        <v>11224</v>
      </c>
      <c r="E74" s="24">
        <f t="shared" si="4"/>
        <v>385358</v>
      </c>
    </row>
    <row r="75" spans="1:8" ht="18" customHeight="1" thickTop="1">
      <c r="A75" s="35">
        <v>42794</v>
      </c>
      <c r="B75" s="11" t="s">
        <v>56</v>
      </c>
      <c r="C75" s="11" t="s">
        <v>47</v>
      </c>
      <c r="D75" s="11" t="s">
        <v>48</v>
      </c>
      <c r="E75" s="11" t="s">
        <v>49</v>
      </c>
    </row>
    <row r="76" spans="1:8" ht="20.100000000000001" customHeight="1">
      <c r="A76" s="33" t="str">
        <f>+A71</f>
        <v>Mohd Sajid</v>
      </c>
      <c r="B76" s="12">
        <f t="shared" ref="B76:E79" si="5">+B71</f>
        <v>896000</v>
      </c>
      <c r="C76" s="12">
        <f t="shared" si="5"/>
        <v>210467</v>
      </c>
      <c r="D76" s="12">
        <f t="shared" si="5"/>
        <v>6314</v>
      </c>
      <c r="E76" s="12">
        <f t="shared" si="5"/>
        <v>216781</v>
      </c>
    </row>
    <row r="77" spans="1:8" ht="20.100000000000001" customHeight="1">
      <c r="A77" s="33" t="str">
        <f t="shared" ref="A77:A78" si="6">+A72</f>
        <v>Prem Shyam</v>
      </c>
      <c r="B77" s="12">
        <f t="shared" si="5"/>
        <v>638000</v>
      </c>
      <c r="C77" s="12">
        <f t="shared" si="5"/>
        <v>133067</v>
      </c>
      <c r="D77" s="12">
        <f t="shared" si="5"/>
        <v>3992</v>
      </c>
      <c r="E77" s="12">
        <f t="shared" si="5"/>
        <v>137059</v>
      </c>
    </row>
    <row r="78" spans="1:8" ht="20.100000000000001" customHeight="1">
      <c r="A78" s="33" t="str">
        <f t="shared" si="6"/>
        <v xml:space="preserve">Mohan Pyare </v>
      </c>
      <c r="B78" s="12">
        <f t="shared" si="5"/>
        <v>278000</v>
      </c>
      <c r="C78" s="12">
        <f t="shared" si="5"/>
        <v>30600</v>
      </c>
      <c r="D78" s="12">
        <f t="shared" si="5"/>
        <v>918</v>
      </c>
      <c r="E78" s="12">
        <f t="shared" si="5"/>
        <v>31518</v>
      </c>
    </row>
    <row r="79" spans="1:8" ht="24.95" customHeight="1" thickBot="1">
      <c r="A79" s="34" t="str">
        <f>+A38</f>
        <v>BSR 0510322 on 07/03/2017</v>
      </c>
      <c r="B79" s="22" t="str">
        <f>+C38</f>
        <v>Challan No. 07001</v>
      </c>
      <c r="C79" s="24">
        <f>+C74</f>
        <v>374134</v>
      </c>
      <c r="D79" s="24">
        <f t="shared" si="5"/>
        <v>11224</v>
      </c>
      <c r="E79" s="24">
        <f t="shared" si="5"/>
        <v>385358</v>
      </c>
    </row>
    <row r="80" spans="1:8" ht="15" customHeight="1" thickTop="1">
      <c r="A80" s="35">
        <v>42825</v>
      </c>
      <c r="B80" s="11" t="s">
        <v>56</v>
      </c>
      <c r="C80" s="11" t="s">
        <v>47</v>
      </c>
      <c r="D80" s="11" t="s">
        <v>48</v>
      </c>
      <c r="E80" s="11" t="s">
        <v>49</v>
      </c>
    </row>
    <row r="81" spans="1:5" ht="20.100000000000001" customHeight="1">
      <c r="A81" s="33" t="str">
        <f>+A76</f>
        <v>Mohd Sajid</v>
      </c>
      <c r="B81" s="12">
        <f>+B76</f>
        <v>896000</v>
      </c>
      <c r="C81" s="12">
        <f>+C76</f>
        <v>210467</v>
      </c>
      <c r="D81" s="12">
        <f>+D76</f>
        <v>6314</v>
      </c>
      <c r="E81" s="12">
        <f>+E76</f>
        <v>216781</v>
      </c>
    </row>
    <row r="82" spans="1:5" ht="20.100000000000001" customHeight="1">
      <c r="A82" s="33" t="str">
        <f t="shared" ref="A82:E84" si="7">+A77</f>
        <v>Prem Shyam</v>
      </c>
      <c r="B82" s="12">
        <f t="shared" si="7"/>
        <v>638000</v>
      </c>
      <c r="C82" s="12">
        <f t="shared" si="7"/>
        <v>133067</v>
      </c>
      <c r="D82" s="12">
        <f t="shared" si="7"/>
        <v>3992</v>
      </c>
      <c r="E82" s="12">
        <f t="shared" si="7"/>
        <v>137059</v>
      </c>
    </row>
    <row r="83" spans="1:5" ht="20.100000000000001" customHeight="1">
      <c r="A83" s="33" t="str">
        <f t="shared" si="7"/>
        <v xml:space="preserve">Mohan Pyare </v>
      </c>
      <c r="B83" s="12">
        <f t="shared" si="7"/>
        <v>278000</v>
      </c>
      <c r="C83" s="12">
        <f t="shared" si="7"/>
        <v>30600</v>
      </c>
      <c r="D83" s="12">
        <f t="shared" si="7"/>
        <v>918</v>
      </c>
      <c r="E83" s="12">
        <f t="shared" si="7"/>
        <v>31518</v>
      </c>
    </row>
    <row r="84" spans="1:5" ht="24.95" customHeight="1" thickBot="1">
      <c r="A84" s="34" t="str">
        <f>+A39</f>
        <v>BSR 0510322 on 14/04/2017</v>
      </c>
      <c r="B84" s="22" t="str">
        <f>+C39</f>
        <v>Challan No. 14001</v>
      </c>
      <c r="C84" s="23">
        <f>+C79</f>
        <v>374134</v>
      </c>
      <c r="D84" s="23">
        <f t="shared" si="7"/>
        <v>11224</v>
      </c>
      <c r="E84" s="23">
        <f t="shared" si="7"/>
        <v>385358</v>
      </c>
    </row>
    <row r="85" spans="1:5" ht="20.100000000000001" customHeight="1" thickTop="1">
      <c r="A85" s="38" t="s">
        <v>83</v>
      </c>
      <c r="B85" s="39" t="s">
        <v>68</v>
      </c>
      <c r="C85" s="3" t="str">
        <f>+C42</f>
        <v>Kalia  Computers</v>
      </c>
      <c r="D85" s="3" t="str">
        <f>+D42</f>
        <v>Hari Ram</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16.5" customHeight="1">
      <c r="A87" s="26" t="s">
        <v>151</v>
      </c>
      <c r="C87" s="90">
        <f>+C45</f>
        <v>0</v>
      </c>
      <c r="D87" s="3" t="str">
        <f>+D45</f>
        <v xml:space="preserve"> AFEPR2017H</v>
      </c>
      <c r="E87" s="3" t="str">
        <f>+E45</f>
        <v>FSNPS1989K</v>
      </c>
    </row>
    <row r="88" spans="1:5" ht="25.5" customHeight="1">
      <c r="A88" s="26"/>
      <c r="C88" s="88" t="str">
        <f>+C44</f>
        <v xml:space="preserve">PAN not submitted </v>
      </c>
      <c r="D88" s="87" t="str">
        <f>+D44</f>
        <v>Form 13 Submitted  (TDS @ 7%)</v>
      </c>
      <c r="E88" s="89"/>
    </row>
    <row r="89" spans="1:5" ht="20.100000000000001" customHeight="1">
      <c r="A89" s="26" t="s">
        <v>59</v>
      </c>
      <c r="C89" s="3" t="str">
        <f>+C47</f>
        <v>194C</v>
      </c>
      <c r="D89" s="3" t="str">
        <f>+D47</f>
        <v>194J</v>
      </c>
      <c r="E89" s="3" t="str">
        <f>+E47</f>
        <v>194A</v>
      </c>
    </row>
    <row r="90" spans="1:5" ht="20.100000000000001" customHeight="1">
      <c r="A90" s="26" t="s">
        <v>65</v>
      </c>
      <c r="C90" s="4">
        <f>+C50</f>
        <v>325000</v>
      </c>
      <c r="D90" s="4">
        <f>+D50</f>
        <v>200000</v>
      </c>
      <c r="E90" s="4">
        <f>+E50</f>
        <v>50000</v>
      </c>
    </row>
    <row r="91" spans="1:5" ht="20.100000000000001" customHeight="1">
      <c r="A91" s="26" t="s">
        <v>60</v>
      </c>
      <c r="C91" s="29">
        <v>0.2</v>
      </c>
      <c r="D91" s="29">
        <v>7.0000000000000007E-2</v>
      </c>
      <c r="E91" s="29">
        <v>0.1</v>
      </c>
    </row>
    <row r="92" spans="1:5" ht="20.100000000000001" customHeight="1">
      <c r="A92" s="36" t="s">
        <v>61</v>
      </c>
      <c r="B92" s="6"/>
      <c r="C92" s="37">
        <f>C90*C91</f>
        <v>65000</v>
      </c>
      <c r="D92" s="37">
        <f t="shared" ref="D92:E92" si="8">D90*D91</f>
        <v>14000.000000000002</v>
      </c>
      <c r="E92" s="37">
        <f t="shared" si="8"/>
        <v>5000</v>
      </c>
    </row>
    <row r="93" spans="1:5" ht="18.75" customHeight="1">
      <c r="A93" s="28" t="s">
        <v>87</v>
      </c>
      <c r="C93" s="30" t="s">
        <v>67</v>
      </c>
      <c r="D93" s="30" t="s">
        <v>92</v>
      </c>
    </row>
    <row r="94" spans="1:5" ht="20.100000000000001" customHeight="1">
      <c r="A94" s="27" t="s">
        <v>36</v>
      </c>
      <c r="C94" s="2">
        <f>+C51</f>
        <v>42754</v>
      </c>
      <c r="D94" s="2">
        <f t="shared" ref="D94:E96" si="9">+D51</f>
        <v>42785</v>
      </c>
      <c r="E94" s="2">
        <f t="shared" si="9"/>
        <v>42813</v>
      </c>
    </row>
    <row r="95" spans="1:5" ht="20.100000000000001" customHeight="1">
      <c r="A95" s="495" t="s">
        <v>37</v>
      </c>
      <c r="B95" s="495"/>
      <c r="C95" s="2">
        <f>+C52</f>
        <v>42769</v>
      </c>
      <c r="D95" s="2">
        <f t="shared" si="9"/>
        <v>42797</v>
      </c>
      <c r="E95" s="2">
        <f t="shared" si="9"/>
        <v>42838</v>
      </c>
    </row>
    <row r="96" spans="1:5" ht="20.100000000000001" customHeight="1">
      <c r="A96" s="495" t="str">
        <f>+A53</f>
        <v xml:space="preserve">Challan No provided by HDFC Bank </v>
      </c>
      <c r="B96" s="495"/>
      <c r="C96" s="9" t="str">
        <f>+C53</f>
        <v>03002</v>
      </c>
      <c r="D96" s="9" t="str">
        <f>+D53</f>
        <v>03002</v>
      </c>
      <c r="E96" s="9" t="str">
        <f t="shared" si="9"/>
        <v>13002</v>
      </c>
    </row>
    <row r="97" spans="1:5" ht="14.25"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120" zoomScaleNormal="120" workbookViewId="0">
      <selection activeCell="A9" sqref="A9"/>
    </sheetView>
  </sheetViews>
  <sheetFormatPr defaultRowHeight="20.100000000000001" customHeight="1"/>
  <cols>
    <col min="1" max="1" width="87" style="430" customWidth="1"/>
    <col min="2" max="2" width="64.85546875" style="429" customWidth="1"/>
    <col min="3" max="16384" width="9.140625" style="429"/>
  </cols>
  <sheetData>
    <row r="1" spans="1:2" ht="20.100000000000001" customHeight="1">
      <c r="A1" s="427" t="s">
        <v>312</v>
      </c>
      <c r="B1" s="428" t="s">
        <v>313</v>
      </c>
    </row>
    <row r="2" spans="1:2" ht="20.100000000000001" customHeight="1">
      <c r="A2" s="430" t="s">
        <v>571</v>
      </c>
      <c r="B2" s="429" t="s">
        <v>314</v>
      </c>
    </row>
    <row r="3" spans="1:2" ht="20.100000000000001" customHeight="1">
      <c r="A3" s="430" t="s">
        <v>572</v>
      </c>
      <c r="B3" s="429" t="s">
        <v>315</v>
      </c>
    </row>
    <row r="4" spans="1:2" ht="20.100000000000001" customHeight="1">
      <c r="A4" s="430" t="s">
        <v>573</v>
      </c>
      <c r="B4" s="431"/>
    </row>
    <row r="5" spans="1:2" ht="20.100000000000001" customHeight="1">
      <c r="A5" s="430" t="s">
        <v>574</v>
      </c>
    </row>
    <row r="6" spans="1:2" ht="20.100000000000001" customHeight="1">
      <c r="A6" s="427" t="s">
        <v>575</v>
      </c>
    </row>
    <row r="7" spans="1:2" ht="20.100000000000001" customHeight="1">
      <c r="A7" s="430" t="s">
        <v>316</v>
      </c>
    </row>
    <row r="8" spans="1:2" ht="20.100000000000001" customHeight="1">
      <c r="A8" s="430" t="s">
        <v>576</v>
      </c>
    </row>
    <row r="9" spans="1:2" ht="20.100000000000001" customHeight="1">
      <c r="A9" s="430" t="s">
        <v>577</v>
      </c>
    </row>
    <row r="10" spans="1:2" ht="20.100000000000001" customHeight="1">
      <c r="A10" s="430" t="s">
        <v>317</v>
      </c>
    </row>
    <row r="11" spans="1:2" ht="20.100000000000001" customHeight="1">
      <c r="A11" s="430" t="s">
        <v>578</v>
      </c>
    </row>
    <row r="12" spans="1:2" ht="20.100000000000001" customHeight="1">
      <c r="A12" s="430" t="s">
        <v>318</v>
      </c>
    </row>
    <row r="13" spans="1:2" ht="20.100000000000001" customHeight="1">
      <c r="A13" s="430" t="s">
        <v>579</v>
      </c>
    </row>
    <row r="14" spans="1:2" ht="20.100000000000001" customHeight="1">
      <c r="A14" s="430" t="s">
        <v>580</v>
      </c>
    </row>
    <row r="15" spans="1:2" ht="20.100000000000001" customHeight="1">
      <c r="A15" s="427" t="s">
        <v>581</v>
      </c>
    </row>
    <row r="16" spans="1:2" ht="20.100000000000001" customHeight="1">
      <c r="A16" s="430" t="s">
        <v>319</v>
      </c>
    </row>
    <row r="17" spans="1:1" ht="20.100000000000001" customHeight="1">
      <c r="A17" s="432" t="s">
        <v>320</v>
      </c>
    </row>
    <row r="18" spans="1:1" ht="20.100000000000001" customHeight="1">
      <c r="A18" s="433" t="s">
        <v>582</v>
      </c>
    </row>
    <row r="19" spans="1:1" ht="20.100000000000001" customHeight="1">
      <c r="A19" s="432" t="s">
        <v>321</v>
      </c>
    </row>
    <row r="20" spans="1:1" ht="20.100000000000001" customHeight="1">
      <c r="A20" s="432" t="s">
        <v>385</v>
      </c>
    </row>
    <row r="21" spans="1:1" ht="20.100000000000001" customHeight="1">
      <c r="A21" s="429" t="s">
        <v>386</v>
      </c>
    </row>
    <row r="22" spans="1:1" ht="20.100000000000001" customHeight="1">
      <c r="A22" s="427" t="s">
        <v>584</v>
      </c>
    </row>
    <row r="23" spans="1:1" ht="20.100000000000001" customHeight="1">
      <c r="A23" s="430" t="s">
        <v>362</v>
      </c>
    </row>
    <row r="24" spans="1:1" ht="20.100000000000001" customHeight="1">
      <c r="A24" s="430" t="s">
        <v>583</v>
      </c>
    </row>
    <row r="25" spans="1:1" ht="29.25" customHeight="1">
      <c r="A25" s="434"/>
    </row>
    <row r="26" spans="1:1" ht="15" customHeight="1">
      <c r="A26" s="243"/>
    </row>
    <row r="27" spans="1:1" ht="15" customHeight="1">
      <c r="A27" s="243"/>
    </row>
    <row r="28" spans="1:1" ht="15" customHeight="1">
      <c r="A28" s="24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Zeros="0" zoomScale="130" zoomScaleNormal="130" zoomScaleSheetLayoutView="150" workbookViewId="0">
      <selection activeCell="A2" sqref="A2:B2"/>
    </sheetView>
  </sheetViews>
  <sheetFormatPr defaultRowHeight="20.100000000000001" customHeight="1"/>
  <cols>
    <col min="1" max="1" width="18.7109375" style="127" customWidth="1"/>
    <col min="2" max="2" width="24.42578125" style="127" customWidth="1"/>
    <col min="3" max="3" width="22" style="127" customWidth="1"/>
    <col min="4" max="4" width="20.7109375" style="127" customWidth="1"/>
    <col min="5" max="5" width="20.5703125" style="127" customWidth="1"/>
    <col min="6" max="6" width="9.85546875" style="127" customWidth="1"/>
    <col min="7" max="7" width="14.5703125" style="127" customWidth="1"/>
    <col min="8" max="8" width="9.140625" style="127"/>
    <col min="9" max="9" width="9.28515625" style="127" customWidth="1"/>
    <col min="10" max="16384" width="9.140625" style="127"/>
  </cols>
  <sheetData>
    <row r="1" spans="1:7" ht="20.100000000000001" customHeight="1" thickBot="1">
      <c r="A1" s="511" t="s">
        <v>585</v>
      </c>
      <c r="B1" s="512"/>
      <c r="C1" s="512"/>
      <c r="D1" s="512"/>
      <c r="E1" s="513"/>
    </row>
    <row r="2" spans="1:7" ht="20.100000000000001" customHeight="1">
      <c r="A2" s="525" t="s">
        <v>491</v>
      </c>
      <c r="B2" s="526"/>
      <c r="C2" s="267" t="s">
        <v>298</v>
      </c>
      <c r="D2" s="268">
        <v>44256</v>
      </c>
      <c r="E2" s="269" t="s">
        <v>492</v>
      </c>
      <c r="G2" s="220"/>
    </row>
    <row r="3" spans="1:7" ht="20.100000000000001" customHeight="1">
      <c r="A3" s="527" t="s">
        <v>394</v>
      </c>
      <c r="B3" s="528"/>
      <c r="C3" s="250" t="s">
        <v>288</v>
      </c>
      <c r="D3" s="529" t="s">
        <v>393</v>
      </c>
      <c r="E3" s="530"/>
      <c r="F3" s="219"/>
    </row>
    <row r="4" spans="1:7" ht="20.100000000000001" customHeight="1">
      <c r="A4" s="542" t="s">
        <v>395</v>
      </c>
      <c r="B4" s="543"/>
      <c r="C4" s="544" t="s">
        <v>289</v>
      </c>
      <c r="D4" s="545"/>
      <c r="E4" s="546"/>
      <c r="F4" s="219"/>
    </row>
    <row r="5" spans="1:7" ht="20.100000000000001" customHeight="1">
      <c r="A5" s="535" t="s">
        <v>570</v>
      </c>
      <c r="B5" s="536"/>
      <c r="C5" s="539" t="s">
        <v>287</v>
      </c>
      <c r="D5" s="540"/>
      <c r="E5" s="541"/>
      <c r="F5" s="219"/>
    </row>
    <row r="6" spans="1:7" ht="20.100000000000001" customHeight="1">
      <c r="A6" s="537">
        <v>43933</v>
      </c>
      <c r="B6" s="538"/>
      <c r="C6" s="547">
        <v>43958</v>
      </c>
      <c r="D6" s="548"/>
      <c r="E6" s="549"/>
      <c r="F6" s="219"/>
    </row>
    <row r="7" spans="1:7" ht="20.100000000000001" customHeight="1">
      <c r="A7" s="531" t="s">
        <v>396</v>
      </c>
      <c r="B7" s="532"/>
      <c r="C7" s="519" t="s">
        <v>397</v>
      </c>
      <c r="D7" s="520"/>
      <c r="E7" s="521"/>
      <c r="F7" s="219"/>
    </row>
    <row r="8" spans="1:7" ht="20.100000000000001" customHeight="1">
      <c r="A8" s="533" t="s">
        <v>570</v>
      </c>
      <c r="B8" s="534"/>
      <c r="C8" s="516" t="s">
        <v>287</v>
      </c>
      <c r="D8" s="517"/>
      <c r="E8" s="518"/>
      <c r="F8" s="219"/>
    </row>
    <row r="9" spans="1:7" ht="20.100000000000001" customHeight="1" thickBot="1">
      <c r="A9" s="514">
        <v>43933</v>
      </c>
      <c r="B9" s="515"/>
      <c r="C9" s="251">
        <v>43966</v>
      </c>
      <c r="D9" s="252" t="s">
        <v>290</v>
      </c>
      <c r="E9" s="270" t="s">
        <v>392</v>
      </c>
    </row>
    <row r="10" spans="1:7" ht="16.5" customHeight="1">
      <c r="A10" s="264" t="s">
        <v>387</v>
      </c>
      <c r="B10" s="265" t="s">
        <v>493</v>
      </c>
      <c r="C10" s="266" t="s">
        <v>296</v>
      </c>
      <c r="D10" s="266" t="s">
        <v>297</v>
      </c>
      <c r="E10" s="266"/>
    </row>
    <row r="11" spans="1:7" ht="20.100000000000001" customHeight="1">
      <c r="A11" s="253" t="s">
        <v>292</v>
      </c>
      <c r="B11" s="254" t="s">
        <v>388</v>
      </c>
      <c r="C11" s="255">
        <v>44043</v>
      </c>
      <c r="D11" s="255">
        <v>44058</v>
      </c>
      <c r="E11" s="256"/>
    </row>
    <row r="12" spans="1:7" ht="20.100000000000001" customHeight="1">
      <c r="A12" s="257" t="s">
        <v>293</v>
      </c>
      <c r="B12" s="258" t="s">
        <v>389</v>
      </c>
      <c r="C12" s="259">
        <v>44135</v>
      </c>
      <c r="D12" s="259">
        <v>44150</v>
      </c>
      <c r="E12" s="260"/>
    </row>
    <row r="13" spans="1:7" ht="20.100000000000001" customHeight="1">
      <c r="A13" s="253" t="s">
        <v>294</v>
      </c>
      <c r="B13" s="254" t="s">
        <v>390</v>
      </c>
      <c r="C13" s="255">
        <v>44227</v>
      </c>
      <c r="D13" s="255">
        <v>44242</v>
      </c>
      <c r="E13" s="256"/>
    </row>
    <row r="14" spans="1:7" ht="20.100000000000001" customHeight="1" thickBot="1">
      <c r="A14" s="261" t="s">
        <v>295</v>
      </c>
      <c r="B14" s="262" t="s">
        <v>391</v>
      </c>
      <c r="C14" s="263">
        <v>44347</v>
      </c>
      <c r="D14" s="263">
        <v>44362</v>
      </c>
      <c r="E14" s="326"/>
    </row>
    <row r="15" spans="1:7" ht="26.25" customHeight="1" thickBot="1">
      <c r="A15" s="522" t="s">
        <v>455</v>
      </c>
      <c r="B15" s="523"/>
      <c r="C15" s="523"/>
      <c r="D15" s="523"/>
      <c r="E15" s="524"/>
    </row>
    <row r="17" spans="1:5" ht="20.100000000000001" customHeight="1">
      <c r="A17" s="127" t="s">
        <v>480</v>
      </c>
      <c r="B17" s="127" t="s">
        <v>481</v>
      </c>
      <c r="D17" s="158" t="s">
        <v>482</v>
      </c>
      <c r="E17" s="158" t="s">
        <v>483</v>
      </c>
    </row>
  </sheetData>
  <mergeCells count="16">
    <mergeCell ref="A1:E1"/>
    <mergeCell ref="A9:B9"/>
    <mergeCell ref="C8:E8"/>
    <mergeCell ref="C7:E7"/>
    <mergeCell ref="A15:E15"/>
    <mergeCell ref="A2:B2"/>
    <mergeCell ref="A3:B3"/>
    <mergeCell ref="D3:E3"/>
    <mergeCell ref="A7:B7"/>
    <mergeCell ref="A8:B8"/>
    <mergeCell ref="A5:B5"/>
    <mergeCell ref="A6:B6"/>
    <mergeCell ref="C5:E5"/>
    <mergeCell ref="A4:B4"/>
    <mergeCell ref="C4:E4"/>
    <mergeCell ref="C6:E6"/>
  </mergeCells>
  <printOptions horizontalCentered="1" verticalCentered="1"/>
  <pageMargins left="0" right="0" top="0"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C29" sqref="C29"/>
    </sheetView>
  </sheetViews>
  <sheetFormatPr defaultRowHeight="30" customHeight="1"/>
  <cols>
    <col min="1" max="1" width="13.5703125" style="227" customWidth="1"/>
    <col min="2" max="2" width="109.28515625" style="226" customWidth="1"/>
    <col min="3" max="3" width="18" style="226" customWidth="1"/>
    <col min="4" max="4" width="12.5703125" style="226" customWidth="1"/>
    <col min="5" max="5" width="11.42578125" style="227" customWidth="1"/>
    <col min="6" max="6" width="10.42578125" style="227" customWidth="1"/>
    <col min="7" max="7" width="10.5703125" style="305" customWidth="1"/>
    <col min="8" max="16384" width="9.140625" style="226"/>
  </cols>
  <sheetData>
    <row r="1" spans="1:7" ht="30" customHeight="1">
      <c r="A1" s="318"/>
      <c r="B1" s="319" t="s">
        <v>406</v>
      </c>
      <c r="C1" s="320"/>
      <c r="D1" s="320"/>
      <c r="E1" s="318"/>
      <c r="F1" s="318"/>
      <c r="G1" s="318"/>
    </row>
    <row r="2" spans="1:7" ht="30" customHeight="1">
      <c r="B2" s="229" t="s">
        <v>404</v>
      </c>
    </row>
    <row r="3" spans="1:7" ht="30" customHeight="1">
      <c r="A3" s="309"/>
      <c r="B3" s="321" t="s">
        <v>405</v>
      </c>
      <c r="C3" s="322"/>
      <c r="D3" s="322"/>
      <c r="E3" s="309"/>
      <c r="F3" s="309"/>
      <c r="G3" s="323"/>
    </row>
    <row r="4" spans="1:7" ht="30" customHeight="1">
      <c r="B4" s="229" t="s">
        <v>403</v>
      </c>
    </row>
    <row r="5" spans="1:7" s="223" customFormat="1" ht="27.95" customHeight="1">
      <c r="A5" s="240" t="s">
        <v>59</v>
      </c>
      <c r="B5" s="242" t="s">
        <v>383</v>
      </c>
      <c r="C5" s="241" t="s">
        <v>307</v>
      </c>
      <c r="D5" s="241" t="s">
        <v>308</v>
      </c>
      <c r="E5" s="241" t="s">
        <v>136</v>
      </c>
      <c r="F5" s="272" t="s">
        <v>428</v>
      </c>
      <c r="G5" s="241" t="s">
        <v>429</v>
      </c>
    </row>
    <row r="6" spans="1:7" s="223" customFormat="1" ht="30" customHeight="1">
      <c r="A6" s="222">
        <v>192</v>
      </c>
      <c r="B6" s="225" t="s">
        <v>475</v>
      </c>
      <c r="C6" s="325" t="s">
        <v>476</v>
      </c>
      <c r="D6" s="228" t="s">
        <v>364</v>
      </c>
      <c r="E6" s="228" t="s">
        <v>142</v>
      </c>
      <c r="F6" s="228"/>
      <c r="G6" s="304"/>
    </row>
    <row r="7" spans="1:7" s="223" customFormat="1" ht="30" customHeight="1">
      <c r="A7" s="222" t="s">
        <v>399</v>
      </c>
      <c r="B7" s="225" t="s">
        <v>424</v>
      </c>
      <c r="C7" s="325"/>
      <c r="D7" s="228"/>
      <c r="E7" s="228"/>
      <c r="F7" s="228" t="s">
        <v>401</v>
      </c>
      <c r="G7" s="304"/>
    </row>
    <row r="8" spans="1:7" s="223" customFormat="1" ht="30" customHeight="1">
      <c r="A8" s="222">
        <v>193</v>
      </c>
      <c r="B8" s="225" t="s">
        <v>371</v>
      </c>
      <c r="C8" s="228">
        <v>10000</v>
      </c>
      <c r="D8" s="230">
        <v>0.1</v>
      </c>
      <c r="E8" s="228" t="s">
        <v>142</v>
      </c>
      <c r="F8" s="228" t="s">
        <v>401</v>
      </c>
      <c r="G8" s="304">
        <v>193</v>
      </c>
    </row>
    <row r="9" spans="1:7" s="223" customFormat="1" ht="30" customHeight="1">
      <c r="A9" s="222">
        <v>193</v>
      </c>
      <c r="B9" s="225" t="s">
        <v>372</v>
      </c>
      <c r="C9" s="228">
        <v>5000</v>
      </c>
      <c r="D9" s="230">
        <v>0.1</v>
      </c>
      <c r="E9" s="228"/>
      <c r="F9" s="228"/>
      <c r="G9" s="304"/>
    </row>
    <row r="10" spans="1:7" s="223" customFormat="1" ht="30" customHeight="1">
      <c r="A10" s="234" t="s">
        <v>64</v>
      </c>
      <c r="B10" s="233" t="s">
        <v>368</v>
      </c>
      <c r="C10" s="228">
        <v>40000</v>
      </c>
      <c r="D10" s="230">
        <v>0.1</v>
      </c>
      <c r="E10" s="228" t="s">
        <v>142</v>
      </c>
      <c r="F10" s="228" t="s">
        <v>401</v>
      </c>
      <c r="G10" s="304" t="s">
        <v>430</v>
      </c>
    </row>
    <row r="11" spans="1:7" s="223" customFormat="1" ht="30" customHeight="1">
      <c r="A11" s="234" t="s">
        <v>64</v>
      </c>
      <c r="B11" s="233" t="s">
        <v>369</v>
      </c>
      <c r="C11" s="228">
        <v>50000</v>
      </c>
      <c r="D11" s="230">
        <v>0.1</v>
      </c>
      <c r="E11" s="228"/>
      <c r="F11" s="228"/>
      <c r="G11" s="304"/>
    </row>
    <row r="12" spans="1:7" s="223" customFormat="1" ht="30" customHeight="1">
      <c r="A12" s="234" t="s">
        <v>64</v>
      </c>
      <c r="B12" s="233" t="s">
        <v>370</v>
      </c>
      <c r="C12" s="228">
        <v>5000</v>
      </c>
      <c r="D12" s="230">
        <v>0.1</v>
      </c>
      <c r="E12" s="158"/>
      <c r="F12" s="228"/>
      <c r="G12" s="304"/>
    </row>
    <row r="13" spans="1:7" s="223" customFormat="1" ht="30" customHeight="1">
      <c r="A13" s="227" t="s">
        <v>365</v>
      </c>
      <c r="B13" s="229" t="s">
        <v>373</v>
      </c>
      <c r="C13" s="227">
        <v>10000</v>
      </c>
      <c r="D13" s="231">
        <v>0.3</v>
      </c>
      <c r="E13" s="279" t="s">
        <v>400</v>
      </c>
      <c r="F13" s="273" t="s">
        <v>402</v>
      </c>
      <c r="G13" s="304" t="s">
        <v>431</v>
      </c>
    </row>
    <row r="14" spans="1:7" s="223" customFormat="1" ht="30" customHeight="1">
      <c r="A14" s="227" t="s">
        <v>375</v>
      </c>
      <c r="B14" s="229" t="s">
        <v>374</v>
      </c>
      <c r="C14" s="227">
        <v>10000</v>
      </c>
      <c r="D14" s="231">
        <v>0.3</v>
      </c>
      <c r="E14" s="279" t="s">
        <v>400</v>
      </c>
      <c r="F14" s="273" t="s">
        <v>402</v>
      </c>
      <c r="G14" s="304" t="s">
        <v>434</v>
      </c>
    </row>
    <row r="15" spans="1:7" s="223" customFormat="1" ht="30" customHeight="1">
      <c r="A15" s="236" t="s">
        <v>62</v>
      </c>
      <c r="B15" s="235" t="s">
        <v>366</v>
      </c>
      <c r="C15" s="278" t="s">
        <v>363</v>
      </c>
      <c r="D15" s="230">
        <v>0.01</v>
      </c>
      <c r="E15" s="228" t="s">
        <v>401</v>
      </c>
      <c r="F15" s="273"/>
      <c r="G15" s="304" t="s">
        <v>432</v>
      </c>
    </row>
    <row r="16" spans="1:7" s="223" customFormat="1" ht="30" customHeight="1">
      <c r="A16" s="236" t="s">
        <v>62</v>
      </c>
      <c r="B16" s="235" t="s">
        <v>384</v>
      </c>
      <c r="C16" s="278" t="s">
        <v>363</v>
      </c>
      <c r="D16" s="230">
        <v>0.02</v>
      </c>
      <c r="E16" s="228"/>
      <c r="F16" s="228"/>
      <c r="G16" s="304"/>
    </row>
    <row r="17" spans="1:7" s="223" customFormat="1" ht="30" customHeight="1">
      <c r="A17" s="222" t="s">
        <v>376</v>
      </c>
      <c r="B17" s="229" t="s">
        <v>377</v>
      </c>
      <c r="C17" s="228">
        <v>15000</v>
      </c>
      <c r="D17" s="230">
        <v>0.05</v>
      </c>
      <c r="E17" s="228" t="s">
        <v>401</v>
      </c>
      <c r="F17" s="228" t="s">
        <v>401</v>
      </c>
      <c r="G17" s="304" t="s">
        <v>433</v>
      </c>
    </row>
    <row r="18" spans="1:7" s="223" customFormat="1" ht="30" customHeight="1">
      <c r="A18" s="222" t="s">
        <v>367</v>
      </c>
      <c r="B18" s="237" t="s">
        <v>378</v>
      </c>
      <c r="C18" s="228">
        <v>100000</v>
      </c>
      <c r="D18" s="230">
        <v>0.01</v>
      </c>
      <c r="E18" s="273"/>
      <c r="F18" s="228" t="s">
        <v>401</v>
      </c>
      <c r="G18" s="304" t="s">
        <v>435</v>
      </c>
    </row>
    <row r="19" spans="1:7" s="223" customFormat="1" ht="30" customHeight="1">
      <c r="A19" s="222" t="s">
        <v>306</v>
      </c>
      <c r="B19" s="225" t="s">
        <v>309</v>
      </c>
      <c r="C19" s="228">
        <v>15000</v>
      </c>
      <c r="D19" s="230">
        <v>0.05</v>
      </c>
      <c r="E19" s="228" t="s">
        <v>401</v>
      </c>
      <c r="F19" s="273" t="s">
        <v>402</v>
      </c>
      <c r="G19" s="304" t="s">
        <v>436</v>
      </c>
    </row>
    <row r="20" spans="1:7" ht="30" customHeight="1">
      <c r="A20" s="239" t="s">
        <v>380</v>
      </c>
      <c r="B20" s="238" t="s">
        <v>310</v>
      </c>
      <c r="C20" s="227">
        <v>240000</v>
      </c>
      <c r="D20" s="231">
        <v>0.02</v>
      </c>
      <c r="E20" s="227" t="s">
        <v>401</v>
      </c>
      <c r="F20" s="227" t="s">
        <v>401</v>
      </c>
      <c r="G20" s="305" t="s">
        <v>437</v>
      </c>
    </row>
    <row r="21" spans="1:7" ht="30" customHeight="1">
      <c r="A21" s="239" t="s">
        <v>380</v>
      </c>
      <c r="B21" s="238" t="s">
        <v>379</v>
      </c>
      <c r="C21" s="227">
        <v>240000</v>
      </c>
      <c r="D21" s="231">
        <v>0.1</v>
      </c>
      <c r="E21" s="227" t="s">
        <v>401</v>
      </c>
      <c r="F21" s="227" t="s">
        <v>401</v>
      </c>
      <c r="G21" s="305" t="s">
        <v>438</v>
      </c>
    </row>
    <row r="22" spans="1:7" ht="30" customHeight="1">
      <c r="A22" s="327" t="s">
        <v>381</v>
      </c>
      <c r="B22" s="328" t="s">
        <v>485</v>
      </c>
      <c r="C22" s="329" t="s">
        <v>486</v>
      </c>
      <c r="D22" s="330">
        <v>0.01</v>
      </c>
      <c r="E22" s="550" t="s">
        <v>487</v>
      </c>
      <c r="F22" s="550"/>
      <c r="G22" s="550"/>
    </row>
    <row r="23" spans="1:7" ht="30" customHeight="1">
      <c r="A23" s="327" t="s">
        <v>382</v>
      </c>
      <c r="B23" s="328" t="s">
        <v>484</v>
      </c>
      <c r="C23" s="329" t="s">
        <v>398</v>
      </c>
      <c r="D23" s="330">
        <v>0.05</v>
      </c>
      <c r="E23" s="550" t="s">
        <v>488</v>
      </c>
      <c r="F23" s="550"/>
      <c r="G23" s="550"/>
    </row>
    <row r="24" spans="1:7" ht="30" customHeight="1">
      <c r="A24" s="227" t="s">
        <v>63</v>
      </c>
      <c r="B24" s="229" t="s">
        <v>311</v>
      </c>
      <c r="C24" s="227">
        <v>30000</v>
      </c>
      <c r="D24" s="231">
        <v>0.1</v>
      </c>
      <c r="E24" s="227" t="s">
        <v>401</v>
      </c>
      <c r="F24" s="274" t="s">
        <v>402</v>
      </c>
      <c r="G24" s="305" t="s">
        <v>439</v>
      </c>
    </row>
    <row r="25" spans="1:7" ht="30" customHeight="1">
      <c r="A25" s="317"/>
      <c r="B25" s="316" t="s">
        <v>473</v>
      </c>
      <c r="C25" s="316"/>
      <c r="D25" s="316"/>
      <c r="E25" s="316"/>
      <c r="F25" s="316"/>
      <c r="G25" s="316"/>
    </row>
    <row r="26" spans="1:7" ht="30" customHeight="1">
      <c r="A26" s="227" t="s">
        <v>407</v>
      </c>
      <c r="B26" s="275" t="s">
        <v>410</v>
      </c>
      <c r="C26" s="227" t="s">
        <v>417</v>
      </c>
    </row>
    <row r="27" spans="1:7" ht="30" customHeight="1">
      <c r="A27" s="227" t="s">
        <v>408</v>
      </c>
      <c r="B27" s="275" t="s">
        <v>425</v>
      </c>
      <c r="C27" s="227" t="s">
        <v>419</v>
      </c>
      <c r="D27" s="226" t="s">
        <v>416</v>
      </c>
    </row>
    <row r="28" spans="1:7" ht="30" customHeight="1">
      <c r="A28" s="227" t="s">
        <v>409</v>
      </c>
      <c r="B28" s="275" t="s">
        <v>426</v>
      </c>
      <c r="C28" s="227" t="s">
        <v>420</v>
      </c>
      <c r="D28" s="226" t="s">
        <v>416</v>
      </c>
    </row>
    <row r="29" spans="1:7" ht="30" customHeight="1">
      <c r="A29" s="227" t="s">
        <v>411</v>
      </c>
      <c r="B29" s="275" t="s">
        <v>415</v>
      </c>
      <c r="C29" s="227" t="s">
        <v>418</v>
      </c>
    </row>
    <row r="30" spans="1:7" ht="30" customHeight="1">
      <c r="A30" s="227" t="s">
        <v>412</v>
      </c>
      <c r="B30" s="275" t="s">
        <v>427</v>
      </c>
      <c r="C30" s="274" t="s">
        <v>418</v>
      </c>
    </row>
    <row r="31" spans="1:7" ht="30" customHeight="1">
      <c r="A31" s="227" t="s">
        <v>413</v>
      </c>
      <c r="B31" s="275" t="s">
        <v>414</v>
      </c>
    </row>
    <row r="32" spans="1:7" ht="30" customHeight="1">
      <c r="A32" s="226"/>
      <c r="C32" s="274"/>
    </row>
    <row r="33" spans="1:7" ht="21" customHeight="1" thickBot="1">
      <c r="A33" s="314" t="s">
        <v>135</v>
      </c>
      <c r="B33" s="308" t="s">
        <v>459</v>
      </c>
      <c r="C33" s="308"/>
      <c r="D33" s="308"/>
      <c r="E33" s="308"/>
      <c r="F33" s="308"/>
      <c r="G33" s="308"/>
    </row>
    <row r="34" spans="1:7" ht="26.25" customHeight="1" thickBot="1">
      <c r="A34" s="313" t="s">
        <v>92</v>
      </c>
      <c r="B34" s="307" t="s">
        <v>460</v>
      </c>
      <c r="C34" s="280" t="s">
        <v>136</v>
      </c>
    </row>
    <row r="35" spans="1:7" ht="42.75" customHeight="1" thickBot="1">
      <c r="A35" s="313" t="s">
        <v>93</v>
      </c>
      <c r="B35" s="307" t="s">
        <v>461</v>
      </c>
      <c r="C35" s="115" t="s">
        <v>462</v>
      </c>
    </row>
    <row r="36" spans="1:7" ht="36.75" customHeight="1" thickBot="1">
      <c r="A36" s="313" t="s">
        <v>67</v>
      </c>
      <c r="B36" s="307" t="s">
        <v>458</v>
      </c>
      <c r="C36" s="310" t="s">
        <v>470</v>
      </c>
    </row>
    <row r="37" spans="1:7" ht="24.75" customHeight="1" thickBot="1">
      <c r="A37" s="313" t="s">
        <v>301</v>
      </c>
      <c r="B37" s="307" t="s">
        <v>471</v>
      </c>
      <c r="C37" s="310" t="s">
        <v>456</v>
      </c>
    </row>
    <row r="38" spans="1:7" ht="45" thickBot="1">
      <c r="A38" s="313" t="s">
        <v>142</v>
      </c>
      <c r="B38" s="307" t="s">
        <v>463</v>
      </c>
      <c r="C38" s="310" t="s">
        <v>464</v>
      </c>
    </row>
    <row r="39" spans="1:7" ht="21" customHeight="1" thickBot="1">
      <c r="A39" s="313" t="s">
        <v>300</v>
      </c>
      <c r="B39" s="307" t="s">
        <v>472</v>
      </c>
      <c r="C39" s="115" t="s">
        <v>465</v>
      </c>
    </row>
    <row r="40" spans="1:7" ht="114.75" customHeight="1">
      <c r="B40" s="315" t="s">
        <v>466</v>
      </c>
    </row>
    <row r="41" spans="1:7" ht="30" customHeight="1">
      <c r="B41" s="312"/>
      <c r="C41" s="312"/>
      <c r="D41" s="312"/>
      <c r="E41" s="312"/>
      <c r="F41" s="312"/>
      <c r="G41" s="312"/>
    </row>
    <row r="42" spans="1:7" ht="30" customHeight="1">
      <c r="B42" s="224" t="s">
        <v>489</v>
      </c>
    </row>
    <row r="43" spans="1:7" ht="30" customHeight="1">
      <c r="B43" s="224" t="s">
        <v>490</v>
      </c>
    </row>
    <row r="44" spans="1:7" ht="30" customHeight="1">
      <c r="B44" s="224" t="s">
        <v>305</v>
      </c>
    </row>
    <row r="45" spans="1:7" ht="30" customHeight="1">
      <c r="B45" s="276" t="s">
        <v>423</v>
      </c>
      <c r="C45" s="276"/>
      <c r="D45" s="276"/>
      <c r="E45" s="276"/>
      <c r="F45" s="276"/>
      <c r="G45" s="276"/>
    </row>
    <row r="46" spans="1:7" ht="30" customHeight="1">
      <c r="B46" s="275" t="s">
        <v>421</v>
      </c>
    </row>
    <row r="47" spans="1:7" ht="30" customHeight="1">
      <c r="B47" s="275" t="s">
        <v>422</v>
      </c>
    </row>
  </sheetData>
  <mergeCells count="2">
    <mergeCell ref="E22:G22"/>
    <mergeCell ref="E23:G2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workbookViewId="0">
      <selection activeCell="B2" sqref="B2"/>
    </sheetView>
  </sheetViews>
  <sheetFormatPr defaultRowHeight="20.100000000000001" customHeight="1"/>
  <cols>
    <col min="1" max="1" width="38.28515625" style="232" customWidth="1"/>
    <col min="2" max="2" width="35.42578125" style="232" customWidth="1"/>
    <col min="3" max="3" width="36.7109375" style="232" customWidth="1"/>
    <col min="4" max="4" width="41.85546875" style="232" customWidth="1"/>
    <col min="5" max="5" width="36" style="232" customWidth="1"/>
    <col min="6" max="16384" width="9.140625" style="232"/>
  </cols>
  <sheetData>
    <row r="1" spans="1:5" ht="20.100000000000001" customHeight="1">
      <c r="A1" s="551" t="s">
        <v>494</v>
      </c>
      <c r="B1" s="552"/>
      <c r="C1" s="553"/>
      <c r="D1" s="553"/>
      <c r="E1" s="554"/>
    </row>
    <row r="2" spans="1:5" ht="20.100000000000001" customHeight="1">
      <c r="A2" s="281" t="s">
        <v>322</v>
      </c>
      <c r="B2" s="282" t="s">
        <v>323</v>
      </c>
      <c r="C2" s="559" t="s">
        <v>440</v>
      </c>
      <c r="D2" s="560"/>
      <c r="E2" s="283" t="s">
        <v>324</v>
      </c>
    </row>
    <row r="3" spans="1:5" ht="20.100000000000001" customHeight="1">
      <c r="A3" s="245" t="s">
        <v>325</v>
      </c>
      <c r="B3" s="291" t="s">
        <v>326</v>
      </c>
      <c r="C3" s="297" t="s">
        <v>441</v>
      </c>
      <c r="D3" s="301"/>
      <c r="E3" s="284" t="s">
        <v>327</v>
      </c>
    </row>
    <row r="4" spans="1:5" ht="20.100000000000001" customHeight="1">
      <c r="A4" s="246" t="s">
        <v>328</v>
      </c>
      <c r="B4" s="292" t="s">
        <v>329</v>
      </c>
      <c r="C4" s="296" t="s">
        <v>442</v>
      </c>
      <c r="D4" s="290" t="s">
        <v>444</v>
      </c>
      <c r="E4" s="284" t="s">
        <v>328</v>
      </c>
    </row>
    <row r="5" spans="1:5" ht="20.100000000000001" customHeight="1">
      <c r="A5" s="246" t="s">
        <v>330</v>
      </c>
      <c r="B5" s="291" t="s">
        <v>331</v>
      </c>
      <c r="C5" s="297" t="s">
        <v>443</v>
      </c>
      <c r="D5" s="290"/>
      <c r="E5" s="284" t="s">
        <v>332</v>
      </c>
    </row>
    <row r="6" spans="1:5" ht="20.100000000000001" customHeight="1">
      <c r="A6" s="246" t="s">
        <v>333</v>
      </c>
      <c r="B6" s="292" t="s">
        <v>334</v>
      </c>
      <c r="C6" s="298" t="s">
        <v>340</v>
      </c>
      <c r="D6" s="290" t="s">
        <v>445</v>
      </c>
      <c r="E6" s="285" t="s">
        <v>335</v>
      </c>
    </row>
    <row r="7" spans="1:5" ht="20.100000000000001" customHeight="1">
      <c r="A7" s="246" t="s">
        <v>19</v>
      </c>
      <c r="B7" s="292" t="s">
        <v>336</v>
      </c>
      <c r="C7" s="298" t="s">
        <v>343</v>
      </c>
      <c r="D7" s="306" t="s">
        <v>457</v>
      </c>
      <c r="E7" s="286" t="s">
        <v>337</v>
      </c>
    </row>
    <row r="8" spans="1:5" ht="20.100000000000001" customHeight="1">
      <c r="A8" s="245" t="s">
        <v>338</v>
      </c>
      <c r="B8" s="292" t="s">
        <v>339</v>
      </c>
      <c r="C8" s="297" t="s">
        <v>36</v>
      </c>
      <c r="D8" s="302"/>
      <c r="E8" s="286" t="s">
        <v>341</v>
      </c>
    </row>
    <row r="9" spans="1:5" ht="20.100000000000001" customHeight="1">
      <c r="A9" s="246" t="s">
        <v>256</v>
      </c>
      <c r="B9" s="291" t="s">
        <v>342</v>
      </c>
      <c r="C9" s="298" t="s">
        <v>347</v>
      </c>
      <c r="D9" s="302"/>
      <c r="E9" s="286" t="s">
        <v>344</v>
      </c>
    </row>
    <row r="10" spans="1:5" ht="20.100000000000001" customHeight="1">
      <c r="A10" s="246" t="s">
        <v>345</v>
      </c>
      <c r="B10" s="293"/>
      <c r="C10" s="298" t="s">
        <v>446</v>
      </c>
      <c r="D10" s="302" t="s">
        <v>447</v>
      </c>
      <c r="E10" s="286" t="s">
        <v>291</v>
      </c>
    </row>
    <row r="11" spans="1:5" ht="20.100000000000001" customHeight="1">
      <c r="A11" s="246" t="s">
        <v>346</v>
      </c>
      <c r="B11" s="293"/>
      <c r="C11" s="298" t="s">
        <v>352</v>
      </c>
      <c r="D11" s="302"/>
      <c r="E11" s="286" t="s">
        <v>348</v>
      </c>
    </row>
    <row r="12" spans="1:5" ht="20.100000000000001" customHeight="1">
      <c r="A12" s="245" t="s">
        <v>349</v>
      </c>
      <c r="B12" s="294"/>
      <c r="C12" s="298" t="s">
        <v>354</v>
      </c>
      <c r="D12" s="301"/>
      <c r="E12" s="286" t="s">
        <v>350</v>
      </c>
    </row>
    <row r="13" spans="1:5" ht="20.100000000000001" customHeight="1">
      <c r="A13" s="246" t="s">
        <v>351</v>
      </c>
      <c r="B13" s="294"/>
      <c r="C13" s="297" t="s">
        <v>448</v>
      </c>
      <c r="D13" s="302" t="s">
        <v>449</v>
      </c>
      <c r="E13" s="286" t="s">
        <v>353</v>
      </c>
    </row>
    <row r="14" spans="1:5" ht="20.100000000000001" customHeight="1">
      <c r="A14" s="246" t="s">
        <v>345</v>
      </c>
      <c r="B14" s="294"/>
      <c r="C14" s="296" t="s">
        <v>450</v>
      </c>
      <c r="D14" s="302" t="s">
        <v>451</v>
      </c>
      <c r="E14" s="287" t="s">
        <v>355</v>
      </c>
    </row>
    <row r="15" spans="1:5" ht="20.100000000000001" customHeight="1">
      <c r="A15" s="246" t="s">
        <v>356</v>
      </c>
      <c r="B15" s="294"/>
      <c r="C15" s="296" t="s">
        <v>452</v>
      </c>
      <c r="D15" s="302" t="s">
        <v>468</v>
      </c>
      <c r="E15" s="286" t="s">
        <v>357</v>
      </c>
    </row>
    <row r="16" spans="1:5" ht="20.100000000000001" customHeight="1">
      <c r="A16" s="247"/>
      <c r="B16" s="294"/>
      <c r="C16" s="299"/>
      <c r="D16" s="311" t="s">
        <v>469</v>
      </c>
      <c r="E16" s="288" t="s">
        <v>358</v>
      </c>
    </row>
    <row r="17" spans="1:5" ht="20.100000000000001" customHeight="1">
      <c r="A17" s="248" t="s">
        <v>559</v>
      </c>
      <c r="B17" s="294"/>
      <c r="C17" s="296"/>
      <c r="D17" s="302" t="s">
        <v>467</v>
      </c>
      <c r="E17" s="287" t="s">
        <v>359</v>
      </c>
    </row>
    <row r="18" spans="1:5" ht="20.100000000000001" customHeight="1">
      <c r="A18" s="248" t="s">
        <v>360</v>
      </c>
      <c r="B18" s="294"/>
      <c r="C18" s="296" t="s">
        <v>453</v>
      </c>
      <c r="D18" s="302" t="s">
        <v>454</v>
      </c>
      <c r="E18" s="284"/>
    </row>
    <row r="19" spans="1:5" ht="20.100000000000001" customHeight="1">
      <c r="A19" s="249"/>
      <c r="B19" s="295"/>
      <c r="C19" s="300"/>
      <c r="D19" s="303"/>
      <c r="E19" s="289"/>
    </row>
    <row r="20" spans="1:5" ht="20.100000000000001" customHeight="1" thickBot="1">
      <c r="A20" s="555" t="s">
        <v>361</v>
      </c>
      <c r="B20" s="556"/>
      <c r="C20" s="557"/>
      <c r="D20" s="557"/>
      <c r="E20" s="558"/>
    </row>
  </sheetData>
  <mergeCells count="3">
    <mergeCell ref="A1:E1"/>
    <mergeCell ref="A20:E20"/>
    <mergeCell ref="C2:D2"/>
  </mergeCells>
  <pageMargins left="0.70866141732283472" right="0.70866141732283472" top="0.74803149606299213" bottom="0.74803149606299213" header="0.31496062992125984" footer="0.31496062992125984"/>
  <pageSetup paperSize="9" scale="6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H18" sqref="H18"/>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6" ht="18" customHeight="1">
      <c r="A1" s="562" t="s">
        <v>235</v>
      </c>
      <c r="B1" s="562"/>
      <c r="C1" s="562"/>
      <c r="D1" s="562"/>
      <c r="E1" s="562"/>
    </row>
    <row r="2" spans="1:6" ht="24.95" customHeight="1">
      <c r="A2" s="562" t="s">
        <v>221</v>
      </c>
      <c r="B2" s="562"/>
      <c r="C2" s="562"/>
      <c r="D2" s="562"/>
      <c r="E2" s="562"/>
    </row>
    <row r="3" spans="1:6" ht="20.25" customHeight="1">
      <c r="A3" s="114"/>
      <c r="B3" s="117" t="s">
        <v>212</v>
      </c>
      <c r="C3" s="563" t="s">
        <v>211</v>
      </c>
      <c r="D3" s="563"/>
      <c r="E3" s="118" t="s">
        <v>208</v>
      </c>
    </row>
    <row r="4" spans="1:6" ht="21" customHeight="1">
      <c r="A4" s="114" t="s">
        <v>209</v>
      </c>
      <c r="B4" s="116" t="s">
        <v>210</v>
      </c>
      <c r="C4" s="114"/>
      <c r="D4" s="114"/>
      <c r="E4" s="115"/>
    </row>
    <row r="5" spans="1:6" ht="24.95" customHeight="1">
      <c r="B5" s="109" t="s">
        <v>215</v>
      </c>
      <c r="C5" s="112"/>
      <c r="D5" s="214" t="s">
        <v>302</v>
      </c>
      <c r="E5" s="112"/>
    </row>
    <row r="6" spans="1:6" ht="24.95" customHeight="1">
      <c r="B6" s="110" t="s">
        <v>197</v>
      </c>
      <c r="C6" s="98"/>
      <c r="D6" s="110" t="s">
        <v>198</v>
      </c>
      <c r="E6" s="98"/>
    </row>
    <row r="7" spans="1:6" ht="24.95" customHeight="1">
      <c r="B7" s="110" t="s">
        <v>192</v>
      </c>
      <c r="C7" s="98"/>
      <c r="D7" s="110" t="s">
        <v>214</v>
      </c>
      <c r="E7" s="98"/>
    </row>
    <row r="8" spans="1:6" ht="22.5" customHeight="1">
      <c r="B8" s="111" t="s">
        <v>213</v>
      </c>
      <c r="C8" s="99"/>
      <c r="D8" s="111" t="s">
        <v>216</v>
      </c>
      <c r="E8" s="99"/>
    </row>
    <row r="9" spans="1:6" ht="37.5" customHeight="1">
      <c r="A9" s="113" t="s">
        <v>202</v>
      </c>
      <c r="B9" s="561" t="s">
        <v>234</v>
      </c>
      <c r="C9" s="561"/>
      <c r="D9" s="561"/>
      <c r="E9" s="561"/>
    </row>
    <row r="10" spans="1:6" ht="24.95" customHeight="1">
      <c r="A10" s="105" t="s">
        <v>190</v>
      </c>
      <c r="B10" s="100" t="s">
        <v>303</v>
      </c>
      <c r="E10" s="105" t="s">
        <v>203</v>
      </c>
    </row>
    <row r="11" spans="1:6" ht="23.1" customHeight="1">
      <c r="B11" s="96" t="s">
        <v>230</v>
      </c>
      <c r="C11" s="102"/>
      <c r="D11" s="103" t="s">
        <v>200</v>
      </c>
      <c r="F11" s="94">
        <v>5</v>
      </c>
    </row>
    <row r="12" spans="1:6" ht="23.1" customHeight="1">
      <c r="B12" s="96" t="s">
        <v>186</v>
      </c>
      <c r="C12" s="97"/>
      <c r="D12" s="107" t="s">
        <v>201</v>
      </c>
      <c r="F12" s="94">
        <v>3</v>
      </c>
    </row>
    <row r="13" spans="1:6" ht="23.1" customHeight="1">
      <c r="B13" s="96" t="s">
        <v>187</v>
      </c>
      <c r="C13" s="97"/>
      <c r="D13" s="107" t="s">
        <v>201</v>
      </c>
      <c r="F13" s="94">
        <v>3</v>
      </c>
    </row>
    <row r="14" spans="1:6" ht="23.1" customHeight="1">
      <c r="B14" s="96" t="s">
        <v>188</v>
      </c>
      <c r="C14" s="97"/>
      <c r="D14" s="107" t="s">
        <v>201</v>
      </c>
      <c r="F14" s="94">
        <v>5</v>
      </c>
    </row>
    <row r="15" spans="1:6" ht="23.1" customHeight="1">
      <c r="B15" s="96" t="s">
        <v>189</v>
      </c>
      <c r="C15" s="97"/>
      <c r="D15" s="107" t="s">
        <v>201</v>
      </c>
      <c r="F15" s="94">
        <v>3</v>
      </c>
    </row>
    <row r="16" spans="1:6" ht="23.1" customHeight="1">
      <c r="B16" s="96" t="s">
        <v>222</v>
      </c>
      <c r="C16" s="97"/>
      <c r="D16" s="107" t="s">
        <v>201</v>
      </c>
      <c r="F16" s="94">
        <v>3</v>
      </c>
    </row>
    <row r="17" spans="1:6" ht="23.1" customHeight="1">
      <c r="B17" s="96" t="s">
        <v>223</v>
      </c>
      <c r="C17" s="97"/>
      <c r="D17" s="107" t="s">
        <v>201</v>
      </c>
      <c r="F17" s="94">
        <v>3</v>
      </c>
    </row>
    <row r="18" spans="1:6" ht="23.1" customHeight="1">
      <c r="B18" s="96" t="s">
        <v>199</v>
      </c>
      <c r="C18" s="97"/>
      <c r="D18" s="103" t="s">
        <v>200</v>
      </c>
      <c r="F18" s="106">
        <f>SUM(F11:F17)</f>
        <v>25</v>
      </c>
    </row>
    <row r="19" spans="1:6" ht="24.95" customHeight="1">
      <c r="A19" s="105" t="s">
        <v>191</v>
      </c>
      <c r="B19" s="100" t="s">
        <v>304</v>
      </c>
      <c r="E19" s="105" t="s">
        <v>203</v>
      </c>
    </row>
    <row r="20" spans="1:6" ht="23.1" customHeight="1">
      <c r="B20" s="101" t="s">
        <v>228</v>
      </c>
      <c r="C20" s="97"/>
      <c r="D20" s="103" t="s">
        <v>196</v>
      </c>
      <c r="F20" s="94">
        <v>5</v>
      </c>
    </row>
    <row r="21" spans="1:6" ht="23.1" customHeight="1">
      <c r="B21" s="96" t="s">
        <v>224</v>
      </c>
      <c r="C21" s="97"/>
      <c r="D21" s="107" t="s">
        <v>201</v>
      </c>
      <c r="F21" s="94">
        <v>3</v>
      </c>
    </row>
    <row r="22" spans="1:6" ht="23.1" customHeight="1">
      <c r="B22" s="96" t="s">
        <v>225</v>
      </c>
      <c r="C22" s="97"/>
      <c r="D22" s="107" t="s">
        <v>201</v>
      </c>
      <c r="F22" s="94">
        <v>3</v>
      </c>
    </row>
    <row r="23" spans="1:6" ht="23.1" customHeight="1">
      <c r="B23" s="96" t="s">
        <v>226</v>
      </c>
      <c r="C23" s="97"/>
      <c r="D23" s="107" t="s">
        <v>201</v>
      </c>
      <c r="F23" s="94">
        <v>3</v>
      </c>
    </row>
    <row r="24" spans="1:6" ht="23.1" customHeight="1">
      <c r="B24" s="96" t="s">
        <v>227</v>
      </c>
      <c r="C24" s="97"/>
      <c r="D24" s="107" t="s">
        <v>201</v>
      </c>
      <c r="F24" s="94">
        <v>3</v>
      </c>
    </row>
    <row r="25" spans="1:6" ht="23.1" customHeight="1">
      <c r="B25" s="101" t="s">
        <v>229</v>
      </c>
      <c r="C25" s="102"/>
      <c r="D25" s="103" t="s">
        <v>196</v>
      </c>
      <c r="F25" s="94">
        <v>5</v>
      </c>
    </row>
    <row r="26" spans="1:6" ht="23.1" customHeight="1">
      <c r="B26" s="104" t="s">
        <v>193</v>
      </c>
      <c r="C26" s="97"/>
      <c r="D26" s="107" t="s">
        <v>201</v>
      </c>
      <c r="F26" s="94">
        <v>1</v>
      </c>
    </row>
    <row r="27" spans="1:6" ht="23.1" customHeight="1">
      <c r="B27" s="104" t="s">
        <v>194</v>
      </c>
      <c r="C27" s="97"/>
      <c r="D27" s="107" t="s">
        <v>201</v>
      </c>
      <c r="F27" s="94">
        <v>1</v>
      </c>
    </row>
    <row r="28" spans="1:6" ht="23.1" customHeight="1">
      <c r="B28" s="104" t="s">
        <v>195</v>
      </c>
      <c r="C28" s="97"/>
      <c r="D28" s="107" t="s">
        <v>201</v>
      </c>
      <c r="F28" s="94">
        <v>1</v>
      </c>
    </row>
    <row r="29" spans="1:6" ht="23.1" customHeight="1">
      <c r="A29" s="209"/>
      <c r="B29" s="217"/>
      <c r="C29" s="124"/>
      <c r="D29" s="218"/>
      <c r="E29" s="124"/>
      <c r="F29" s="106">
        <f>SUM(F20:F28)</f>
        <v>25</v>
      </c>
    </row>
    <row r="30" spans="1:6" ht="24.95" customHeight="1">
      <c r="A30" s="125" t="s">
        <v>261</v>
      </c>
      <c r="B30" s="216"/>
      <c r="C30" s="121"/>
      <c r="D30" s="121"/>
      <c r="E30" s="122"/>
    </row>
    <row r="31" spans="1:6" ht="33" customHeight="1">
      <c r="B31" s="119" t="s">
        <v>220</v>
      </c>
      <c r="C31" s="108"/>
      <c r="D31" s="95"/>
    </row>
    <row r="32" spans="1:6" ht="12.75" customHeight="1">
      <c r="B32" s="123"/>
      <c r="C32" s="124"/>
      <c r="D32" s="124"/>
    </row>
    <row r="33" spans="2:5" ht="24.75" customHeight="1">
      <c r="B33" s="564" t="s">
        <v>260</v>
      </c>
      <c r="C33" s="566" t="s">
        <v>84</v>
      </c>
      <c r="D33" s="564" t="s">
        <v>233</v>
      </c>
      <c r="E33" s="568"/>
    </row>
    <row r="34" spans="2:5" ht="30.75" customHeight="1">
      <c r="B34" s="565"/>
      <c r="C34" s="567"/>
      <c r="D34" s="565"/>
      <c r="E34" s="569"/>
    </row>
  </sheetData>
  <mergeCells count="8">
    <mergeCell ref="B9:E9"/>
    <mergeCell ref="A1:E1"/>
    <mergeCell ref="A2:E2"/>
    <mergeCell ref="C3:D3"/>
    <mergeCell ref="B33:B34"/>
    <mergeCell ref="C33:C34"/>
    <mergeCell ref="D33:D34"/>
    <mergeCell ref="E33:E34"/>
  </mergeCells>
  <pageMargins left="0.39370078740157483" right="0.39370078740157483" top="0.19685039370078741"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20" zoomScaleNormal="120" zoomScaleSheetLayoutView="150" workbookViewId="0">
      <selection activeCell="E9" sqref="E9"/>
    </sheetView>
  </sheetViews>
  <sheetFormatPr defaultRowHeight="20.100000000000001" customHeight="1"/>
  <cols>
    <col min="1" max="2" width="18.7109375" style="127" customWidth="1"/>
    <col min="3" max="5" width="20.7109375" style="127" customWidth="1"/>
    <col min="6" max="6" width="9.140625" style="127"/>
    <col min="7" max="7" width="33.42578125" style="127" customWidth="1"/>
    <col min="8" max="8" width="9.140625" style="127"/>
    <col min="9" max="9" width="9.28515625" style="127" customWidth="1"/>
    <col min="10" max="16384" width="9.140625" style="127"/>
  </cols>
  <sheetData>
    <row r="1" spans="1:7" ht="20.100000000000001" customHeight="1">
      <c r="A1" s="571" t="s">
        <v>286</v>
      </c>
      <c r="B1" s="571"/>
      <c r="C1" s="571"/>
      <c r="D1" s="571"/>
      <c r="E1" s="571"/>
    </row>
    <row r="2" spans="1:7" ht="27.75" customHeight="1">
      <c r="A2" s="572" t="s">
        <v>282</v>
      </c>
      <c r="B2" s="572"/>
      <c r="C2" s="572"/>
      <c r="D2" s="572"/>
      <c r="E2" s="572"/>
    </row>
    <row r="3" spans="1:7" ht="20.100000000000001" customHeight="1">
      <c r="A3" s="128" t="s">
        <v>18</v>
      </c>
      <c r="B3" s="79"/>
      <c r="C3" s="129" t="s">
        <v>240</v>
      </c>
      <c r="D3" s="130"/>
      <c r="E3" s="79"/>
      <c r="G3" s="203"/>
    </row>
    <row r="4" spans="1:7" ht="20.100000000000001" customHeight="1">
      <c r="A4" s="131" t="s">
        <v>19</v>
      </c>
      <c r="B4" s="132"/>
      <c r="C4" s="133" t="s">
        <v>0</v>
      </c>
      <c r="D4" s="134"/>
      <c r="E4" s="132"/>
      <c r="G4" s="203"/>
    </row>
    <row r="5" spans="1:7" ht="20.100000000000001" customHeight="1">
      <c r="A5" s="131" t="s">
        <v>72</v>
      </c>
      <c r="B5" s="132"/>
      <c r="C5" s="133" t="s">
        <v>271</v>
      </c>
      <c r="D5" s="134"/>
      <c r="E5" s="132"/>
      <c r="G5" s="203"/>
    </row>
    <row r="6" spans="1:7" ht="20.100000000000001" customHeight="1">
      <c r="A6" s="131" t="s">
        <v>73</v>
      </c>
      <c r="B6" s="132"/>
      <c r="C6" s="133" t="s">
        <v>16</v>
      </c>
      <c r="D6" s="134"/>
      <c r="E6" s="132"/>
      <c r="G6" s="203"/>
    </row>
    <row r="7" spans="1:7" ht="20.100000000000001" customHeight="1">
      <c r="A7" s="131" t="s">
        <v>74</v>
      </c>
      <c r="B7" s="132"/>
      <c r="C7" s="133" t="s">
        <v>17</v>
      </c>
      <c r="D7" s="134"/>
      <c r="E7" s="132"/>
      <c r="G7" s="203"/>
    </row>
    <row r="8" spans="1:7" ht="20.100000000000001" customHeight="1">
      <c r="A8" s="131" t="s">
        <v>15</v>
      </c>
      <c r="B8" s="132"/>
      <c r="C8" s="133" t="s">
        <v>97</v>
      </c>
      <c r="D8" s="134"/>
      <c r="E8" s="132"/>
    </row>
    <row r="9" spans="1:7" ht="20.100000000000001" customHeight="1">
      <c r="A9" s="131" t="s">
        <v>75</v>
      </c>
      <c r="B9" s="132"/>
      <c r="C9" s="133" t="s">
        <v>153</v>
      </c>
      <c r="E9" s="132"/>
    </row>
    <row r="10" spans="1:7" ht="20.100000000000001" customHeight="1">
      <c r="A10" s="131" t="s">
        <v>76</v>
      </c>
      <c r="B10" s="132"/>
      <c r="C10" s="133" t="s">
        <v>269</v>
      </c>
      <c r="D10" s="134"/>
      <c r="E10" s="132"/>
    </row>
    <row r="11" spans="1:7" ht="20.100000000000001" customHeight="1">
      <c r="A11" s="131" t="s">
        <v>2</v>
      </c>
      <c r="B11" s="132"/>
      <c r="C11" s="133">
        <v>9811116835</v>
      </c>
      <c r="D11" s="134"/>
      <c r="E11" s="132"/>
    </row>
    <row r="12" spans="1:7" ht="20.100000000000001" customHeight="1">
      <c r="A12" s="131" t="s">
        <v>71</v>
      </c>
      <c r="B12" s="132"/>
      <c r="C12" s="133" t="s">
        <v>272</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c r="G14" s="203"/>
    </row>
    <row r="15" spans="1:7" ht="20.100000000000001" customHeight="1">
      <c r="A15" s="131" t="s">
        <v>77</v>
      </c>
      <c r="B15" s="132"/>
      <c r="C15" s="133" t="s">
        <v>273</v>
      </c>
      <c r="D15" s="134"/>
      <c r="E15" s="132"/>
      <c r="G15" s="203"/>
    </row>
    <row r="16" spans="1:7" ht="20.100000000000001" customHeight="1">
      <c r="A16" s="131" t="s">
        <v>78</v>
      </c>
      <c r="B16" s="132"/>
      <c r="C16" s="133" t="s">
        <v>241</v>
      </c>
      <c r="D16" s="134"/>
      <c r="E16" s="132"/>
      <c r="G16" s="203"/>
    </row>
    <row r="17" spans="1:7" ht="20.100000000000001" customHeight="1">
      <c r="A17" s="131" t="s">
        <v>23</v>
      </c>
      <c r="B17" s="132"/>
      <c r="C17" s="133" t="s">
        <v>6</v>
      </c>
      <c r="D17" s="134"/>
      <c r="E17" s="132"/>
      <c r="G17" s="204"/>
    </row>
    <row r="18" spans="1:7" ht="20.100000000000001" customHeight="1">
      <c r="A18" s="131" t="s">
        <v>79</v>
      </c>
      <c r="B18" s="132"/>
      <c r="C18" s="133" t="s">
        <v>274</v>
      </c>
      <c r="D18" s="134"/>
      <c r="E18" s="132"/>
      <c r="G18" s="203"/>
    </row>
    <row r="19" spans="1:7" ht="20.100000000000001" customHeight="1">
      <c r="A19" s="131" t="s">
        <v>7</v>
      </c>
      <c r="B19" s="132"/>
      <c r="C19" s="133">
        <v>9899444111</v>
      </c>
      <c r="D19" s="134"/>
      <c r="E19" s="132"/>
      <c r="G19" s="203"/>
    </row>
    <row r="20" spans="1:7" ht="20.100000000000001" customHeight="1">
      <c r="A20" s="131" t="s">
        <v>24</v>
      </c>
      <c r="B20" s="132"/>
      <c r="C20" s="133" t="s">
        <v>275</v>
      </c>
      <c r="D20" s="134"/>
      <c r="E20" s="132"/>
      <c r="G20" s="203"/>
    </row>
    <row r="21" spans="1:7" ht="20.100000000000001" customHeight="1">
      <c r="A21" s="135" t="s">
        <v>80</v>
      </c>
      <c r="B21" s="136"/>
      <c r="C21" s="137" t="s">
        <v>276</v>
      </c>
      <c r="D21" s="138"/>
      <c r="E21" s="136"/>
    </row>
    <row r="22" spans="1:7" ht="15.75" customHeight="1">
      <c r="A22" s="139" t="s">
        <v>88</v>
      </c>
      <c r="B22" s="139"/>
      <c r="G22" s="203"/>
    </row>
    <row r="23" spans="1:7" ht="20.100000000000001" customHeight="1">
      <c r="A23" s="128" t="s">
        <v>8</v>
      </c>
      <c r="B23" s="79"/>
      <c r="C23" s="71" t="str">
        <f>+C15</f>
        <v>Rishi Mahajan</v>
      </c>
      <c r="D23" s="71" t="s">
        <v>278</v>
      </c>
      <c r="E23" s="71" t="s">
        <v>243</v>
      </c>
      <c r="G23" s="203"/>
    </row>
    <row r="24" spans="1:7" ht="36" customHeight="1">
      <c r="A24" s="140" t="s">
        <v>9</v>
      </c>
      <c r="B24" s="141"/>
      <c r="C24" s="205" t="str">
        <f>+C18</f>
        <v>132, Samachar Apartments, Mayur Vihar-1, Delhi-110092</v>
      </c>
      <c r="D24" s="205" t="s">
        <v>242</v>
      </c>
      <c r="E24" s="205" t="s">
        <v>277</v>
      </c>
    </row>
    <row r="25" spans="1:7" ht="20.100000000000001" customHeight="1">
      <c r="A25" s="131" t="s">
        <v>10</v>
      </c>
      <c r="B25" s="132"/>
      <c r="C25" s="71" t="str">
        <f>+C16</f>
        <v>FSNPM1986K</v>
      </c>
      <c r="D25" s="71" t="s">
        <v>245</v>
      </c>
      <c r="E25" s="71" t="s">
        <v>244</v>
      </c>
    </row>
    <row r="26" spans="1:7" ht="20.100000000000001" customHeight="1">
      <c r="A26" s="143" t="s">
        <v>11</v>
      </c>
      <c r="B26" s="144"/>
      <c r="C26" s="71" t="s">
        <v>6</v>
      </c>
      <c r="D26" s="71" t="s">
        <v>279</v>
      </c>
      <c r="E26" s="71" t="s">
        <v>13</v>
      </c>
    </row>
    <row r="27" spans="1:7" ht="20.100000000000001" customHeight="1">
      <c r="A27" s="131" t="s">
        <v>27</v>
      </c>
      <c r="B27" s="132"/>
      <c r="C27" s="71" t="s">
        <v>5</v>
      </c>
      <c r="D27" s="71" t="s">
        <v>5</v>
      </c>
      <c r="E27" s="71" t="s">
        <v>5</v>
      </c>
    </row>
    <row r="28" spans="1:7" ht="22.5" customHeight="1">
      <c r="A28" s="145" t="s">
        <v>25</v>
      </c>
      <c r="B28" s="146"/>
      <c r="C28" s="147" t="s">
        <v>270</v>
      </c>
      <c r="D28" s="147" t="str">
        <f>+C28</f>
        <v>01/01/19 to 31/03/19</v>
      </c>
      <c r="E28" s="147" t="str">
        <f>+D28</f>
        <v>01/01/19 to 31/03/19</v>
      </c>
    </row>
    <row r="29" spans="1:7" ht="20.100000000000001" customHeight="1">
      <c r="A29" s="131" t="s">
        <v>28</v>
      </c>
      <c r="B29" s="132"/>
      <c r="C29" s="147">
        <v>31457</v>
      </c>
      <c r="D29" s="147">
        <v>29757</v>
      </c>
      <c r="E29" s="147">
        <v>27530</v>
      </c>
    </row>
    <row r="30" spans="1:7" ht="15.75" customHeight="1">
      <c r="A30" s="148" t="s">
        <v>86</v>
      </c>
      <c r="B30" s="144"/>
      <c r="C30" s="71"/>
      <c r="D30" s="71"/>
      <c r="E30" s="71"/>
    </row>
    <row r="31" spans="1:7" ht="21.75" customHeight="1">
      <c r="A31" s="131" t="s">
        <v>21</v>
      </c>
      <c r="B31" s="132"/>
      <c r="C31" s="149">
        <v>3452000</v>
      </c>
      <c r="D31" s="149">
        <v>1823000</v>
      </c>
      <c r="E31" s="149">
        <v>960000</v>
      </c>
    </row>
    <row r="32" spans="1:7" ht="30" customHeight="1">
      <c r="A32" s="573" t="s">
        <v>250</v>
      </c>
      <c r="B32" s="574"/>
      <c r="C32" s="149">
        <v>-225000</v>
      </c>
      <c r="D32" s="149">
        <v>-195000</v>
      </c>
      <c r="E32" s="71">
        <v>150000</v>
      </c>
    </row>
    <row r="33" spans="1:7" ht="20.100000000000001" customHeight="1">
      <c r="A33" s="575" t="s">
        <v>26</v>
      </c>
      <c r="B33" s="576"/>
      <c r="C33" s="149">
        <v>58000</v>
      </c>
      <c r="D33" s="149">
        <v>48000</v>
      </c>
      <c r="E33" s="149">
        <v>-20000</v>
      </c>
    </row>
    <row r="34" spans="1:7" ht="19.5" customHeight="1">
      <c r="A34" s="573" t="s">
        <v>22</v>
      </c>
      <c r="B34" s="574"/>
      <c r="C34" s="149">
        <v>190000</v>
      </c>
      <c r="D34" s="149">
        <v>180000</v>
      </c>
      <c r="E34" s="149">
        <v>105000</v>
      </c>
    </row>
    <row r="35" spans="1:7" ht="20.100000000000001" customHeight="1">
      <c r="A35" s="577" t="s">
        <v>280</v>
      </c>
      <c r="B35" s="578"/>
      <c r="C35" s="149">
        <v>50000</v>
      </c>
      <c r="D35" s="149">
        <v>42000</v>
      </c>
      <c r="E35" s="149">
        <v>40000</v>
      </c>
    </row>
    <row r="36" spans="1:7" ht="20.100000000000001" customHeight="1">
      <c r="A36" s="579" t="s">
        <v>90</v>
      </c>
      <c r="B36" s="579"/>
      <c r="C36" s="579"/>
      <c r="D36" s="579"/>
      <c r="E36" s="579"/>
    </row>
    <row r="37" spans="1:7" ht="20.100000000000001" customHeight="1">
      <c r="A37" s="580" t="s">
        <v>283</v>
      </c>
      <c r="B37" s="581"/>
      <c r="C37" s="150" t="s">
        <v>133</v>
      </c>
      <c r="D37" s="151" t="s">
        <v>29</v>
      </c>
      <c r="E37" s="79"/>
    </row>
    <row r="38" spans="1:7" ht="20.100000000000001" customHeight="1">
      <c r="A38" s="582" t="s">
        <v>284</v>
      </c>
      <c r="B38" s="583"/>
      <c r="C38" s="152" t="s">
        <v>57</v>
      </c>
      <c r="D38" s="153" t="s">
        <v>29</v>
      </c>
      <c r="E38" s="132"/>
      <c r="G38" s="203"/>
    </row>
    <row r="39" spans="1:7" ht="20.100000000000001" customHeight="1">
      <c r="A39" s="584" t="s">
        <v>285</v>
      </c>
      <c r="B39" s="585"/>
      <c r="C39" s="154" t="s">
        <v>146</v>
      </c>
      <c r="D39" s="155" t="s">
        <v>29</v>
      </c>
      <c r="E39" s="136"/>
      <c r="G39" s="203"/>
    </row>
    <row r="40" spans="1:7" ht="17.25" customHeight="1">
      <c r="E40" s="183" t="s">
        <v>91</v>
      </c>
      <c r="G40" s="203"/>
    </row>
    <row r="41" spans="1:7" ht="20.100000000000001" customHeight="1">
      <c r="A41" s="139" t="s">
        <v>89</v>
      </c>
      <c r="B41" s="139"/>
      <c r="G41" s="203"/>
    </row>
    <row r="42" spans="1:7" ht="35.25" customHeight="1">
      <c r="A42" s="143" t="s">
        <v>281</v>
      </c>
      <c r="B42" s="144"/>
      <c r="C42" s="71" t="s">
        <v>247</v>
      </c>
      <c r="D42" s="71" t="s">
        <v>248</v>
      </c>
      <c r="E42" s="71" t="str">
        <f>+C23</f>
        <v>Rishi Mahajan</v>
      </c>
      <c r="G42" s="203"/>
    </row>
    <row r="43" spans="1:7" ht="39.75" customHeight="1">
      <c r="A43" s="143" t="s">
        <v>81</v>
      </c>
      <c r="B43" s="144"/>
      <c r="C43" s="142" t="s">
        <v>246</v>
      </c>
      <c r="D43" s="142" t="s">
        <v>249</v>
      </c>
      <c r="E43" s="142" t="str">
        <f>+C24</f>
        <v>132, Samachar Apartments, Mayur Vihar-1, Delhi-110092</v>
      </c>
      <c r="G43" s="203"/>
    </row>
    <row r="44" spans="1:7" ht="20.100000000000001" customHeight="1">
      <c r="A44" s="143" t="s">
        <v>82</v>
      </c>
      <c r="B44" s="144"/>
      <c r="C44" s="71" t="s">
        <v>252</v>
      </c>
      <c r="D44" s="158" t="s">
        <v>118</v>
      </c>
      <c r="E44" s="71" t="str">
        <f>+C25</f>
        <v>FSNPM1986K</v>
      </c>
      <c r="G44" s="203"/>
    </row>
    <row r="45" spans="1:7" ht="20.100000000000001" customHeight="1">
      <c r="A45" s="143" t="s">
        <v>34</v>
      </c>
      <c r="B45" s="144"/>
      <c r="C45" s="71" t="s">
        <v>35</v>
      </c>
      <c r="D45" s="71" t="s">
        <v>109</v>
      </c>
      <c r="E45" s="71" t="s">
        <v>110</v>
      </c>
      <c r="G45" s="203"/>
    </row>
    <row r="46" spans="1:7" ht="20.100000000000001" customHeight="1">
      <c r="A46" s="143" t="s">
        <v>85</v>
      </c>
      <c r="B46" s="144"/>
      <c r="C46" s="71" t="s">
        <v>62</v>
      </c>
      <c r="D46" s="71" t="s">
        <v>63</v>
      </c>
      <c r="E46" s="71" t="s">
        <v>64</v>
      </c>
      <c r="G46" s="203"/>
    </row>
    <row r="47" spans="1:7" ht="20.100000000000001" customHeight="1">
      <c r="A47" s="143" t="s">
        <v>33</v>
      </c>
      <c r="B47" s="144"/>
      <c r="C47" s="71" t="s">
        <v>111</v>
      </c>
      <c r="D47" s="71" t="s">
        <v>38</v>
      </c>
      <c r="E47" s="71" t="s">
        <v>38</v>
      </c>
      <c r="G47" s="203"/>
    </row>
    <row r="48" spans="1:7" ht="26.25" customHeight="1">
      <c r="A48" s="148" t="s">
        <v>86</v>
      </c>
      <c r="B48" s="144"/>
      <c r="C48" s="71"/>
      <c r="E48" s="71"/>
      <c r="G48" s="203"/>
    </row>
    <row r="49" spans="1:7" ht="20.100000000000001" customHeight="1">
      <c r="A49" s="143" t="s">
        <v>66</v>
      </c>
      <c r="B49" s="144"/>
      <c r="C49" s="149">
        <v>150000</v>
      </c>
      <c r="D49" s="149">
        <v>80000</v>
      </c>
      <c r="E49" s="149">
        <v>25000</v>
      </c>
      <c r="G49" s="203"/>
    </row>
    <row r="50" spans="1:7" ht="20.100000000000001" customHeight="1">
      <c r="A50" s="143" t="s">
        <v>39</v>
      </c>
      <c r="B50" s="144"/>
      <c r="C50" s="147">
        <v>43490</v>
      </c>
      <c r="D50" s="147">
        <v>43517</v>
      </c>
      <c r="E50" s="147">
        <v>43527</v>
      </c>
      <c r="G50" s="203"/>
    </row>
    <row r="51" spans="1:7" ht="20.100000000000001" customHeight="1">
      <c r="A51" s="143" t="s">
        <v>125</v>
      </c>
      <c r="B51" s="144"/>
      <c r="C51" s="147">
        <v>43500</v>
      </c>
      <c r="D51" s="147">
        <v>43531</v>
      </c>
      <c r="E51" s="147">
        <v>43585</v>
      </c>
      <c r="G51" s="190"/>
    </row>
    <row r="52" spans="1:7" ht="20.100000000000001" customHeight="1">
      <c r="A52" s="143" t="s">
        <v>126</v>
      </c>
      <c r="B52" s="144"/>
      <c r="C52" s="159" t="s">
        <v>148</v>
      </c>
      <c r="D52" s="159" t="s">
        <v>40</v>
      </c>
      <c r="E52" s="159" t="s">
        <v>149</v>
      </c>
    </row>
    <row r="53" spans="1:7" ht="20.100000000000001" customHeight="1">
      <c r="A53" s="198"/>
      <c r="B53" s="198"/>
      <c r="C53" s="161"/>
      <c r="D53" s="161"/>
      <c r="E53" s="162"/>
    </row>
    <row r="54" spans="1:7" ht="20.100000000000001" customHeight="1">
      <c r="A54" s="198"/>
      <c r="B54" s="198"/>
      <c r="C54" s="161"/>
      <c r="D54" s="161"/>
      <c r="E54" s="162"/>
    </row>
    <row r="55" spans="1:7" s="206" customFormat="1" ht="20.100000000000001" customHeight="1">
      <c r="A55" s="206" t="s">
        <v>251</v>
      </c>
      <c r="E55" s="207" t="s">
        <v>69</v>
      </c>
    </row>
    <row r="56" spans="1:7" ht="15" customHeight="1">
      <c r="A56" s="139" t="s">
        <v>254</v>
      </c>
      <c r="B56" s="139"/>
      <c r="C56" s="164" t="str">
        <f>+C23</f>
        <v>Rishi Mahajan</v>
      </c>
      <c r="D56" s="164" t="str">
        <f>+D23</f>
        <v xml:space="preserve">Kesri Sood </v>
      </c>
      <c r="E56" s="164" t="str">
        <f>+E23</f>
        <v xml:space="preserve">Rajendra Kumar </v>
      </c>
    </row>
    <row r="57" spans="1:7" ht="20.100000000000001" customHeight="1">
      <c r="A57" s="184" t="s">
        <v>21</v>
      </c>
      <c r="B57" s="184"/>
      <c r="C57" s="68">
        <f>+C31</f>
        <v>3452000</v>
      </c>
      <c r="D57" s="68">
        <f>+D31</f>
        <v>1823000</v>
      </c>
      <c r="E57" s="68">
        <f>+E31</f>
        <v>960000</v>
      </c>
    </row>
    <row r="58" spans="1:7" ht="20.100000000000001" customHeight="1">
      <c r="A58" s="184" t="s">
        <v>236</v>
      </c>
      <c r="B58" s="184"/>
      <c r="C58" s="68">
        <f>IF(C32&lt;-200000,-200000,C32)</f>
        <v>-200000</v>
      </c>
      <c r="D58" s="68">
        <f>IF(D32&lt;-200000,-200000,D32)</f>
        <v>-195000</v>
      </c>
      <c r="E58" s="68">
        <f>IF(E32&lt;-200000,-200000,E32)</f>
        <v>150000</v>
      </c>
    </row>
    <row r="59" spans="1:7" ht="20.100000000000001" customHeight="1">
      <c r="A59" s="184" t="s">
        <v>237</v>
      </c>
      <c r="B59" s="184"/>
      <c r="C59" s="72">
        <f>IF(C33&lt;0,0, C33)</f>
        <v>58000</v>
      </c>
      <c r="D59" s="72">
        <f>IF(D33&lt;0,0, D33)</f>
        <v>48000</v>
      </c>
      <c r="E59" s="72">
        <f>IF(E33&lt;0,0, E33)</f>
        <v>0</v>
      </c>
    </row>
    <row r="60" spans="1:7" ht="20.100000000000001" customHeight="1">
      <c r="A60" s="184" t="s">
        <v>42</v>
      </c>
      <c r="B60" s="184"/>
      <c r="C60" s="68">
        <f>SUM(C57:C59)</f>
        <v>3310000</v>
      </c>
      <c r="D60" s="68">
        <f t="shared" ref="D60:E60" si="0">SUM(D57:D59)</f>
        <v>1676000</v>
      </c>
      <c r="E60" s="68">
        <f t="shared" si="0"/>
        <v>1110000</v>
      </c>
    </row>
    <row r="61" spans="1:7" ht="20.100000000000001" customHeight="1">
      <c r="A61" s="184" t="s">
        <v>238</v>
      </c>
      <c r="B61" s="184"/>
      <c r="C61" s="68">
        <f>IF(C34&gt;150000, 150000, C34)</f>
        <v>150000</v>
      </c>
      <c r="D61" s="68">
        <f>IF(D34&gt;150000, 150000, D34)</f>
        <v>150000</v>
      </c>
      <c r="E61" s="68">
        <f>IF(E34&gt;150000, 150000, E34)</f>
        <v>105000</v>
      </c>
    </row>
    <row r="62" spans="1:7" ht="20.100000000000001" customHeight="1">
      <c r="A62" s="184" t="s">
        <v>43</v>
      </c>
      <c r="B62" s="184"/>
      <c r="C62" s="68">
        <f>+C35</f>
        <v>50000</v>
      </c>
      <c r="D62" s="68">
        <f>+D35</f>
        <v>42000</v>
      </c>
      <c r="E62" s="68">
        <f>+E35</f>
        <v>40000</v>
      </c>
    </row>
    <row r="63" spans="1:7" ht="20.100000000000001" customHeight="1" thickBot="1">
      <c r="A63" s="185" t="s">
        <v>44</v>
      </c>
      <c r="B63" s="185"/>
      <c r="C63" s="165">
        <f>C60-C61-C62</f>
        <v>3110000</v>
      </c>
      <c r="D63" s="165">
        <f t="shared" ref="D63:E63" si="1">D60-D61-D62</f>
        <v>1484000</v>
      </c>
      <c r="E63" s="165">
        <f t="shared" si="1"/>
        <v>965000</v>
      </c>
    </row>
    <row r="64" spans="1:7" ht="20.100000000000001" customHeight="1" thickTop="1">
      <c r="A64" s="184" t="s">
        <v>45</v>
      </c>
      <c r="B64" s="186"/>
      <c r="C64" s="187">
        <f>ROUND(IF(C63&gt;1000000,(((C63-1000000)*0.3)+125000),IF(C63&gt;500000,(((C63-500000)*0.2)+25000),IF(C63&gt;250000,((C63-250000)*0.1),0))),0)</f>
        <v>758000</v>
      </c>
      <c r="D64" s="187">
        <f t="shared" ref="D64" si="2">ROUND(IF(D63&gt;1000000,(((D63-1000000)*0.3)+125000),IF(D63&gt;500000,(((D63-500000)*0.2)+25000),IF(D63&gt;250000,((D63-250000)*0.1),0))),0)</f>
        <v>270200</v>
      </c>
      <c r="E64" s="187">
        <f>ROUND(IF(E63&gt;1000000,(((E63-1000000)*0.3)+125000),IF(E63&gt;500000,(((E63-500000)*0.2)+25000),IF(E63&gt;250000,((E63-250000)*0.1),0))),0)</f>
        <v>118000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22740</v>
      </c>
      <c r="D67" s="189">
        <f>ROUND((D64+D66+D65)*0.03,0)</f>
        <v>8106</v>
      </c>
      <c r="E67" s="189">
        <f>ROUND((E64+E66+E65)*0.03,0)</f>
        <v>3540</v>
      </c>
    </row>
    <row r="68" spans="1:8" ht="20.100000000000001" customHeight="1">
      <c r="A68" s="167" t="s">
        <v>55</v>
      </c>
      <c r="B68" s="167"/>
      <c r="C68" s="168">
        <f>SUM(C64:C67)</f>
        <v>780740</v>
      </c>
      <c r="D68" s="168">
        <f t="shared" ref="D68:E68" si="3">SUM(D64:D67)</f>
        <v>278306</v>
      </c>
      <c r="E68" s="168">
        <f t="shared" si="3"/>
        <v>121540</v>
      </c>
    </row>
    <row r="69" spans="1:8" ht="20.100000000000001" customHeight="1">
      <c r="A69" s="169">
        <v>42766</v>
      </c>
      <c r="B69" s="190" t="s">
        <v>56</v>
      </c>
      <c r="C69" s="190" t="s">
        <v>47</v>
      </c>
      <c r="D69" s="190" t="s">
        <v>48</v>
      </c>
      <c r="E69" s="190" t="s">
        <v>49</v>
      </c>
      <c r="H69" s="190"/>
    </row>
    <row r="70" spans="1:8" ht="20.100000000000001" customHeight="1">
      <c r="A70" s="170" t="str">
        <f>+C56</f>
        <v>Rishi Mahajan</v>
      </c>
      <c r="B70" s="166">
        <f>ROUND(C63/3,0)</f>
        <v>1036667</v>
      </c>
      <c r="C70" s="166">
        <f>ROUND(C64/3,0)</f>
        <v>252667</v>
      </c>
      <c r="D70" s="166">
        <f>ROUND(C67/3,0)</f>
        <v>7580</v>
      </c>
      <c r="E70" s="166">
        <f>C70+D70</f>
        <v>260247</v>
      </c>
    </row>
    <row r="71" spans="1:8" ht="20.100000000000001" customHeight="1">
      <c r="A71" s="170" t="str">
        <f>+D56</f>
        <v xml:space="preserve">Kesri Sood </v>
      </c>
      <c r="B71" s="166">
        <f>ROUND(D63/3,0)</f>
        <v>494667</v>
      </c>
      <c r="C71" s="166">
        <f>ROUND(D64/3,0)</f>
        <v>90067</v>
      </c>
      <c r="D71" s="166">
        <f>ROUND(D67/3,0)</f>
        <v>2702</v>
      </c>
      <c r="E71" s="166">
        <f>C71+D71</f>
        <v>92769</v>
      </c>
    </row>
    <row r="72" spans="1:8" ht="20.100000000000001" customHeight="1">
      <c r="A72" s="170" t="str">
        <f>+E56</f>
        <v xml:space="preserve">Rajendra Kumar </v>
      </c>
      <c r="B72" s="166">
        <f>ROUND(E63/3,0)</f>
        <v>321667</v>
      </c>
      <c r="C72" s="166">
        <f>ROUND(E64/3,0)</f>
        <v>39333</v>
      </c>
      <c r="D72" s="166">
        <f>ROUND(E67/3,0)</f>
        <v>1180</v>
      </c>
      <c r="E72" s="166">
        <f>C72+D72</f>
        <v>40513</v>
      </c>
    </row>
    <row r="73" spans="1:8" ht="24.95" customHeight="1" thickBot="1">
      <c r="A73" s="171" t="str">
        <f>+A37</f>
        <v>BSR 0510322 on 03/02/2019</v>
      </c>
      <c r="B73" s="172" t="str">
        <f>+C37</f>
        <v>Challan No. 03001</v>
      </c>
      <c r="C73" s="173">
        <f>SUM(C70:C72)</f>
        <v>382067</v>
      </c>
      <c r="D73" s="173">
        <f t="shared" ref="D73:E73" si="4">SUM(D70:D72)</f>
        <v>11462</v>
      </c>
      <c r="E73" s="173">
        <f t="shared" si="4"/>
        <v>393529</v>
      </c>
    </row>
    <row r="74" spans="1:8" ht="20.100000000000001" customHeight="1" thickTop="1">
      <c r="A74" s="169">
        <v>42794</v>
      </c>
      <c r="B74" s="190" t="s">
        <v>56</v>
      </c>
      <c r="C74" s="190" t="s">
        <v>47</v>
      </c>
      <c r="D74" s="190" t="s">
        <v>48</v>
      </c>
      <c r="E74" s="190" t="s">
        <v>49</v>
      </c>
    </row>
    <row r="75" spans="1:8" ht="20.100000000000001" customHeight="1">
      <c r="A75" s="170" t="str">
        <f>+A70</f>
        <v>Rishi Mahajan</v>
      </c>
      <c r="B75" s="166">
        <f t="shared" ref="B75:E78" si="5">+B70</f>
        <v>1036667</v>
      </c>
      <c r="C75" s="166">
        <f t="shared" si="5"/>
        <v>252667</v>
      </c>
      <c r="D75" s="166">
        <f t="shared" si="5"/>
        <v>7580</v>
      </c>
      <c r="E75" s="166">
        <f t="shared" si="5"/>
        <v>260247</v>
      </c>
    </row>
    <row r="76" spans="1:8" ht="20.100000000000001" customHeight="1">
      <c r="A76" s="170" t="str">
        <f t="shared" ref="A76:A77" si="6">+A71</f>
        <v xml:space="preserve">Kesri Sood </v>
      </c>
      <c r="B76" s="166">
        <f t="shared" si="5"/>
        <v>494667</v>
      </c>
      <c r="C76" s="166">
        <f t="shared" si="5"/>
        <v>90067</v>
      </c>
      <c r="D76" s="166">
        <f t="shared" si="5"/>
        <v>2702</v>
      </c>
      <c r="E76" s="166">
        <f t="shared" si="5"/>
        <v>92769</v>
      </c>
    </row>
    <row r="77" spans="1:8" ht="20.100000000000001" customHeight="1">
      <c r="A77" s="170" t="str">
        <f t="shared" si="6"/>
        <v xml:space="preserve">Rajendra Kumar </v>
      </c>
      <c r="B77" s="166">
        <f t="shared" si="5"/>
        <v>321667</v>
      </c>
      <c r="C77" s="166">
        <f t="shared" si="5"/>
        <v>39333</v>
      </c>
      <c r="D77" s="166">
        <f t="shared" si="5"/>
        <v>1180</v>
      </c>
      <c r="E77" s="166">
        <f t="shared" si="5"/>
        <v>40513</v>
      </c>
    </row>
    <row r="78" spans="1:8" ht="24.95" customHeight="1" thickBot="1">
      <c r="A78" s="174" t="str">
        <f>+A38</f>
        <v>BSR 0510322 on 07/03/2019</v>
      </c>
      <c r="B78" s="172" t="str">
        <f>+C38</f>
        <v>Challan No. 07001</v>
      </c>
      <c r="C78" s="173">
        <f>+C73</f>
        <v>382067</v>
      </c>
      <c r="D78" s="173">
        <f t="shared" si="5"/>
        <v>11462</v>
      </c>
      <c r="E78" s="173">
        <f t="shared" si="5"/>
        <v>393529</v>
      </c>
    </row>
    <row r="79" spans="1:8" ht="20.100000000000001" customHeight="1" thickTop="1">
      <c r="A79" s="169">
        <v>42825</v>
      </c>
      <c r="B79" s="190" t="s">
        <v>56</v>
      </c>
      <c r="C79" s="190" t="s">
        <v>47</v>
      </c>
      <c r="D79" s="190" t="s">
        <v>48</v>
      </c>
      <c r="E79" s="190" t="s">
        <v>49</v>
      </c>
    </row>
    <row r="80" spans="1:8" ht="20.100000000000001" customHeight="1">
      <c r="A80" s="170" t="str">
        <f>+A75</f>
        <v>Rishi Mahajan</v>
      </c>
      <c r="B80" s="166">
        <f>+B75</f>
        <v>1036667</v>
      </c>
      <c r="C80" s="166">
        <f>+C75</f>
        <v>252667</v>
      </c>
      <c r="D80" s="166">
        <f>+D75</f>
        <v>7580</v>
      </c>
      <c r="E80" s="166">
        <f>+E75</f>
        <v>260247</v>
      </c>
    </row>
    <row r="81" spans="1:5" ht="20.100000000000001" customHeight="1">
      <c r="A81" s="170" t="str">
        <f t="shared" ref="A81:E83" si="7">+A76</f>
        <v xml:space="preserve">Kesri Sood </v>
      </c>
      <c r="B81" s="166">
        <f t="shared" si="7"/>
        <v>494667</v>
      </c>
      <c r="C81" s="166">
        <f t="shared" si="7"/>
        <v>90067</v>
      </c>
      <c r="D81" s="166">
        <f t="shared" si="7"/>
        <v>2702</v>
      </c>
      <c r="E81" s="166">
        <f t="shared" si="7"/>
        <v>92769</v>
      </c>
    </row>
    <row r="82" spans="1:5" ht="20.100000000000001" customHeight="1">
      <c r="A82" s="170" t="str">
        <f t="shared" si="7"/>
        <v xml:space="preserve">Rajendra Kumar </v>
      </c>
      <c r="B82" s="166">
        <f t="shared" si="7"/>
        <v>321667</v>
      </c>
      <c r="C82" s="166">
        <f t="shared" si="7"/>
        <v>39333</v>
      </c>
      <c r="D82" s="166">
        <f t="shared" si="7"/>
        <v>1180</v>
      </c>
      <c r="E82" s="166">
        <f t="shared" si="7"/>
        <v>40513</v>
      </c>
    </row>
    <row r="83" spans="1:5" ht="24.95" customHeight="1" thickBot="1">
      <c r="A83" s="174" t="str">
        <f>+A39</f>
        <v>BSR 0510322 on 11/04/2019</v>
      </c>
      <c r="B83" s="172" t="str">
        <f>+C39</f>
        <v>Challan No. 11001</v>
      </c>
      <c r="C83" s="175">
        <f>+C78</f>
        <v>382067</v>
      </c>
      <c r="D83" s="175">
        <f t="shared" si="7"/>
        <v>11462</v>
      </c>
      <c r="E83" s="175">
        <f t="shared" si="7"/>
        <v>393529</v>
      </c>
    </row>
    <row r="84" spans="1:5" ht="20.100000000000001" customHeight="1" thickTop="1">
      <c r="A84" s="191" t="s">
        <v>83</v>
      </c>
      <c r="B84" s="192" t="s">
        <v>68</v>
      </c>
      <c r="C84" s="158" t="str">
        <f>+C42</f>
        <v>Francis &amp; Co.</v>
      </c>
      <c r="D84" s="158" t="str">
        <f>+D42</f>
        <v xml:space="preserve">Sunita Kanodia </v>
      </c>
      <c r="E84" s="158" t="str">
        <f>+E42</f>
        <v>Rishi Mahajan</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AAGCF1975K</v>
      </c>
      <c r="D86" s="176" t="str">
        <f>+D44</f>
        <v xml:space="preserve"> AFEPS2017H</v>
      </c>
      <c r="E86" s="176" t="str">
        <f>+E44</f>
        <v>FSNPM1986K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8">D88*D89</f>
        <v>8000</v>
      </c>
      <c r="E90" s="180">
        <f t="shared" si="8"/>
        <v>2500</v>
      </c>
    </row>
    <row r="91" spans="1:5" ht="20.100000000000001" customHeight="1">
      <c r="A91" s="193" t="s">
        <v>36</v>
      </c>
      <c r="C91" s="181">
        <f t="shared" ref="C91:E93" si="9">+C50</f>
        <v>43490</v>
      </c>
      <c r="D91" s="181">
        <f t="shared" si="9"/>
        <v>43517</v>
      </c>
      <c r="E91" s="181">
        <f t="shared" si="9"/>
        <v>43527</v>
      </c>
    </row>
    <row r="92" spans="1:5" ht="24.75" customHeight="1">
      <c r="A92" s="570" t="s">
        <v>253</v>
      </c>
      <c r="B92" s="570"/>
      <c r="C92" s="181">
        <f t="shared" si="9"/>
        <v>43500</v>
      </c>
      <c r="D92" s="181">
        <f t="shared" si="9"/>
        <v>43531</v>
      </c>
      <c r="E92" s="181">
        <f t="shared" si="9"/>
        <v>43585</v>
      </c>
    </row>
    <row r="93" spans="1:5" ht="20.100000000000001" customHeight="1">
      <c r="A93" s="570" t="str">
        <f>+A52</f>
        <v xml:space="preserve">Challan No provided by HDFC Bank </v>
      </c>
      <c r="B93" s="570"/>
      <c r="C93" s="161" t="str">
        <f t="shared" si="9"/>
        <v>04002</v>
      </c>
      <c r="D93" s="161" t="str">
        <f t="shared" si="9"/>
        <v>07002</v>
      </c>
      <c r="E93" s="161" t="str">
        <f t="shared" si="9"/>
        <v>30002</v>
      </c>
    </row>
    <row r="94" spans="1:5" ht="20.100000000000001" customHeight="1">
      <c r="A94" s="206" t="str">
        <f>+A55</f>
        <v>Exam on 11-05-17</v>
      </c>
      <c r="B94" s="206"/>
      <c r="C94" s="206"/>
      <c r="D94" s="206"/>
      <c r="E94" s="207"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15</vt:i4>
      </vt:variant>
    </vt:vector>
  </HeadingPairs>
  <TitlesOfParts>
    <vt:vector size="35" baseType="lpstr">
      <vt:lpstr>DU-6 (2)</vt:lpstr>
      <vt:lpstr>DU-4 (2)</vt:lpstr>
      <vt:lpstr>DU-8 (2)</vt:lpstr>
      <vt:lpstr>NSDL</vt:lpstr>
      <vt:lpstr>Tax Deposit </vt:lpstr>
      <vt:lpstr>Sec, Form 13_15G_15H</vt:lpstr>
      <vt:lpstr>26Q-4 Sheets</vt:lpstr>
      <vt:lpstr>Front</vt:lpstr>
      <vt:lpstr>Mock </vt:lpstr>
      <vt:lpstr>Rates</vt:lpstr>
      <vt:lpstr>2601</vt:lpstr>
      <vt:lpstr>2602</vt:lpstr>
      <vt:lpstr>2603</vt:lpstr>
      <vt:lpstr>2604</vt:lpstr>
      <vt:lpstr>2605</vt:lpstr>
      <vt:lpstr>2606</vt:lpstr>
      <vt:lpstr>FVU-2606</vt:lpstr>
      <vt:lpstr>DU-2 (2)</vt:lpstr>
      <vt:lpstr>DU-4</vt:lpstr>
      <vt:lpstr>Front-JMC</vt:lpstr>
      <vt:lpstr>'2601'!Print_Area</vt:lpstr>
      <vt:lpstr>'2602'!Print_Area</vt:lpstr>
      <vt:lpstr>'2603'!Print_Area</vt:lpstr>
      <vt:lpstr>'2604'!Print_Area</vt:lpstr>
      <vt:lpstr>'2605'!Print_Area</vt:lpstr>
      <vt:lpstr>'2606'!Print_Area</vt:lpstr>
      <vt:lpstr>'DU-2 (2)'!Print_Area</vt:lpstr>
      <vt:lpstr>'DU-4'!Print_Area</vt:lpstr>
      <vt:lpstr>'DU-4 (2)'!Print_Area</vt:lpstr>
      <vt:lpstr>'DU-6 (2)'!Print_Area</vt:lpstr>
      <vt:lpstr>'DU-8 (2)'!Print_Area</vt:lpstr>
      <vt:lpstr>Front!Print_Area</vt:lpstr>
      <vt:lpstr>'Mock '!Print_Area</vt:lpstr>
      <vt:lpstr>NSDL!Print_Area</vt:lpstr>
      <vt:lpstr>'Tax Deposit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Rathore</cp:lastModifiedBy>
  <cp:lastPrinted>2021-03-14T09:54:42Z</cp:lastPrinted>
  <dcterms:created xsi:type="dcterms:W3CDTF">2017-04-08T04:21:42Z</dcterms:created>
  <dcterms:modified xsi:type="dcterms:W3CDTF">2021-03-15T01:33:55Z</dcterms:modified>
</cp:coreProperties>
</file>