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8_{0262FE46-8D87-49BE-A06F-497C174D74F9}" xr6:coauthVersionLast="47" xr6:coauthVersionMax="47" xr10:uidLastSave="{00000000-0000-0000-0000-000000000000}"/>
  <bookViews>
    <workbookView xWindow="-108" yWindow="-108" windowWidth="23256" windowHeight="12720" xr2:uid="{2CF03299-1352-423A-98C0-5847A0ABC73A}"/>
  </bookViews>
  <sheets>
    <sheet name="2403" sheetId="1" r:id="rId1"/>
  </sheets>
  <externalReferences>
    <externalReference r:id="rId2"/>
    <externalReference r:id="rId3"/>
    <externalReference r:id="rId4"/>
    <externalReference r:id="rId5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>'[1]SPI - SI - IF'!#REF!</definedName>
    <definedName name="DTAA_Inc_CG">'[1]SPI - SI - IF'!$K$12</definedName>
    <definedName name="DTAA_Inc_OS">'[1]SPI - SI - IF'!$E$17</definedName>
    <definedName name="DTAA_INCOME">'[1]SPI - SI - IF'!#REF!</definedName>
    <definedName name="DTAA_INCOME_CG">'[1]SPI - SI - IF'!$L$12</definedName>
    <definedName name="DTAA_INCOME_OS">'[1]SPI - SI - IF'!$F$17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>#REF!</definedName>
    <definedName name="Nature_Amt2">#REF!</definedName>
    <definedName name="Nature_Amt3">#REF!</definedName>
    <definedName name="Nature_Name">#REF!</definedName>
    <definedName name="Nature_Name2">#REF!</definedName>
    <definedName name="Nature_Name3">#REF!</definedName>
    <definedName name="Nature_of_Business">[1]DropDownValues!$O$5:$O$80</definedName>
    <definedName name="newbasicPB4">[3]Sheet1!$T$4:$T$37</definedName>
    <definedName name="NoAccount_PL">#REF!</definedName>
    <definedName name="NOB.Code">'[1]Nature Of Business'!$C$3:$C$5</definedName>
    <definedName name="normalBalIncm">'[1]Tax Calculated'!$B$100</definedName>
    <definedName name="oldbasicPB4">[3]Sheet1!$S$4:$S$37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>#REF!</definedName>
    <definedName name="PL.Amount_a">#REF!</definedName>
    <definedName name="PL.Amount_b">#REF!</definedName>
    <definedName name="PL.Amount_c">#REF!</definedName>
    <definedName name="PL.Amount_d">#REF!</definedName>
    <definedName name="PL.AmtAvlAppr">#REF!</definedName>
    <definedName name="PL.AmtPaidToNonRes">#REF!</definedName>
    <definedName name="PL.AnyCompPaidToNonRes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Expenses_ii">#REF!</definedName>
    <definedName name="PL.FestivalCelebExp">#REF!</definedName>
    <definedName name="PL.ForeignTravelExp">#REF!</definedName>
    <definedName name="PL.Freight">#REF!</definedName>
    <definedName name="PL.Gift">#REF!</definedName>
    <definedName name="PL.GrossProfit">#REF!</definedName>
    <definedName name="PL.GrossProfit_ii">#REF!</definedName>
    <definedName name="PL.GrossReceipt">#REF!</definedName>
    <definedName name="PL.GrossReceipt_ii">#REF!</definedName>
    <definedName name="PL.GrossReceipts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atureOfIncome_a">#REF!</definedName>
    <definedName name="PL.NatureOfIncome_b">#REF!</definedName>
    <definedName name="PL.NatureOfIncome_c">#REF!</definedName>
    <definedName name="PL.NatureOfIncome_d">#REF!</definedName>
    <definedName name="PL.NetProfit">#REF!</definedName>
    <definedName name="PL.NetProfit_ii">#REF!</definedName>
    <definedName name="PL.OpeningStock">#REF!</definedName>
    <definedName name="PL.OperatingRevenueAmt_a">#REF!</definedName>
    <definedName name="PL.OperatingRevenueAmt_b">#REF!</definedName>
    <definedName name="PL.OperatingRevenueAmt_c">#REF!</definedName>
    <definedName name="PL.OperatingRevenueAmt_d">#REF!</definedName>
    <definedName name="PL.OperatingRevenueName_a">#REF!</definedName>
    <definedName name="PL.OperatingRevenueName_b">#REF!</definedName>
    <definedName name="PL.OperatingRevenueName_c">#REF!</definedName>
    <definedName name="PL.OperatingRevenueName_d">#REF!</definedName>
    <definedName name="PL.OperatingRevenueTotAmt">#REF!</definedName>
    <definedName name="PL.OthEmpBenftExpdr">#REF!</definedName>
    <definedName name="PL.OtherExpenses">#REF!</definedName>
    <definedName name="PL.OthersAmtLt1Lakh">#REF!</definedName>
    <definedName name="PL.OthersWherePANNotAvlble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vDefTax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OfGoods">#REF!</definedName>
    <definedName name="PL.SaleOfServices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elephoneExp">#REF!</definedName>
    <definedName name="PL.TotalNAC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otRevenueFrmOperations">#REF!</definedName>
    <definedName name="PL.TravelExp">#REF!</definedName>
    <definedName name="PL.TrfToReserves">#REF!</definedName>
    <definedName name="PLBD.Amount">#REF!</definedName>
    <definedName name="PLBD.Amount_a">#REF!</definedName>
    <definedName name="PLBD.Amount_b">#REF!</definedName>
    <definedName name="PLBD.Amount_c">#REF!</definedName>
    <definedName name="PLBD.Amount_d">#REF!</definedName>
    <definedName name="PLBD.Amount_e">#REF!</definedName>
    <definedName name="PLBD.PAN">#REF!</definedName>
    <definedName name="PLBD.PAN_a">#REF!</definedName>
    <definedName name="PLBD.PAN_b">#REF!</definedName>
    <definedName name="PLBD.PAN_c">#REF!</definedName>
    <definedName name="PLBD.PAN_d">#REF!</definedName>
    <definedName name="PLBD.PAN_e">#REF!</definedName>
    <definedName name="PLCE.NonResOtherCompany">#REF!</definedName>
    <definedName name="PLCE.Others">#REF!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CS.FinishedGoods">#REF!</definedName>
    <definedName name="PLCS.RawMaterial">#REF!</definedName>
    <definedName name="PLCS.TotIncome">#REF!</definedName>
    <definedName name="PLCS.WorkInProgress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I.NonResOtherCompany">#REF!</definedName>
    <definedName name="PLI.Others">#REF!</definedName>
    <definedName name="PLOE.ExpenseAmt_a">#REF!</definedName>
    <definedName name="PLOE.ExpenseAmt_b">#REF!</definedName>
    <definedName name="PLOE.ExpenseAmt_c">#REF!</definedName>
    <definedName name="PLOE.ExpenseAmt_d">#REF!</definedName>
    <definedName name="PLOE.ExpenseNature_a">#REF!</definedName>
    <definedName name="PLOE.ExpenseNature_b">#REF!</definedName>
    <definedName name="PLOE.ExpenseNature_c">#REF!</definedName>
    <definedName name="PLOE.ExpenseNature_d">#REF!</definedName>
    <definedName name="PLOS.FinishedGoods">#REF!</definedName>
    <definedName name="PLOS.RawMaterial">#REF!</definedName>
    <definedName name="PLOS.WorkInProgress">#REF!</definedName>
    <definedName name="PLPC.NonResOtherCompany">#REF!</definedName>
    <definedName name="PLPC.Others">#REF!</definedName>
    <definedName name="PLPC.Total">#REF!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LRY.NonResOtherCompany">#REF!</definedName>
    <definedName name="PLRY.Others">#REF!</definedName>
    <definedName name="PLRY.Total">#REF!</definedName>
    <definedName name="PortugueseCode">[1]DropDownValues!$D$72:$D$74</definedName>
    <definedName name="_xlnm.Print_Area" localSheetId="0">'2403'!$A$41:$H$73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'[4]DropDown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A73" i="1"/>
  <c r="C68" i="1"/>
  <c r="A68" i="1"/>
  <c r="A66" i="1"/>
  <c r="A71" i="1" s="1"/>
  <c r="B65" i="1"/>
  <c r="B70" i="1" s="1"/>
  <c r="C63" i="1"/>
  <c r="A63" i="1"/>
  <c r="B62" i="1"/>
  <c r="B67" i="1" s="1"/>
  <c r="B72" i="1" s="1"/>
  <c r="G61" i="1"/>
  <c r="B60" i="1"/>
  <c r="G51" i="1"/>
  <c r="E51" i="1"/>
  <c r="C51" i="1"/>
  <c r="G50" i="1"/>
  <c r="E50" i="1"/>
  <c r="C50" i="1"/>
  <c r="G48" i="1"/>
  <c r="C48" i="1"/>
  <c r="G47" i="1"/>
  <c r="E47" i="1"/>
  <c r="C47" i="1"/>
  <c r="C49" i="1" s="1"/>
  <c r="C52" i="1" s="1"/>
  <c r="C53" i="1" s="1"/>
  <c r="G45" i="1"/>
  <c r="G49" i="1" s="1"/>
  <c r="G52" i="1" s="1"/>
  <c r="F44" i="1"/>
  <c r="E44" i="1"/>
  <c r="G43" i="1"/>
  <c r="H43" i="1" s="1"/>
  <c r="H49" i="1" s="1"/>
  <c r="H52" i="1" s="1"/>
  <c r="H53" i="1" s="1"/>
  <c r="E43" i="1"/>
  <c r="E49" i="1" s="1"/>
  <c r="E52" i="1" s="1"/>
  <c r="E53" i="1" s="1"/>
  <c r="C43" i="1"/>
  <c r="D43" i="1" s="1"/>
  <c r="G41" i="1"/>
  <c r="A62" i="1" s="1"/>
  <c r="A67" i="1" s="1"/>
  <c r="A72" i="1" s="1"/>
  <c r="E41" i="1"/>
  <c r="C41" i="1"/>
  <c r="A60" i="1" s="1"/>
  <c r="A65" i="1" s="1"/>
  <c r="A70" i="1" s="1"/>
  <c r="F24" i="1"/>
  <c r="H56" i="1" l="1"/>
  <c r="H57" i="1" s="1"/>
  <c r="D60" i="1"/>
  <c r="C55" i="1"/>
  <c r="E60" i="1" s="1"/>
  <c r="D66" i="1"/>
  <c r="E56" i="1"/>
  <c r="F66" i="1" s="1"/>
  <c r="F71" i="1" s="1"/>
  <c r="G54" i="1"/>
  <c r="G53" i="1"/>
  <c r="F43" i="1"/>
  <c r="F49" i="1" s="1"/>
  <c r="F52" i="1" s="1"/>
  <c r="F53" i="1" s="1"/>
  <c r="D47" i="1"/>
  <c r="D49" i="1" s="1"/>
  <c r="D52" i="1" s="1"/>
  <c r="D53" i="1" s="1"/>
  <c r="B66" i="1"/>
  <c r="B71" i="1" s="1"/>
  <c r="D55" i="1" l="1"/>
  <c r="G56" i="1"/>
  <c r="F62" i="1" s="1"/>
  <c r="F67" i="1" s="1"/>
  <c r="F72" i="1" s="1"/>
  <c r="D62" i="1"/>
  <c r="E65" i="1"/>
  <c r="E63" i="1"/>
  <c r="C56" i="1"/>
  <c r="F60" i="1" s="1"/>
  <c r="F56" i="1"/>
  <c r="F57" i="1"/>
  <c r="G60" i="1"/>
  <c r="D65" i="1"/>
  <c r="D63" i="1"/>
  <c r="G66" i="1"/>
  <c r="D71" i="1"/>
  <c r="G71" i="1" s="1"/>
  <c r="E57" i="1"/>
  <c r="D70" i="1" l="1"/>
  <c r="G62" i="1"/>
  <c r="G63" i="1" s="1"/>
  <c r="D67" i="1"/>
  <c r="D68" i="1" s="1"/>
  <c r="F65" i="1"/>
  <c r="F63" i="1"/>
  <c r="E70" i="1"/>
  <c r="E73" i="1" s="1"/>
  <c r="E68" i="1"/>
  <c r="G57" i="1"/>
  <c r="D56" i="1"/>
  <c r="D57" i="1" s="1"/>
  <c r="C57" i="1"/>
  <c r="F70" i="1" l="1"/>
  <c r="F73" i="1" s="1"/>
  <c r="F68" i="1"/>
  <c r="D72" i="1"/>
  <c r="G72" i="1" s="1"/>
  <c r="G67" i="1"/>
  <c r="G65" i="1"/>
  <c r="G68" i="1" s="1"/>
  <c r="D73" i="1"/>
  <c r="G70" i="1"/>
  <c r="G73" i="1" s="1"/>
</calcChain>
</file>

<file path=xl/sharedStrings.xml><?xml version="1.0" encoding="utf-8"?>
<sst xmlns="http://schemas.openxmlformats.org/spreadsheetml/2006/main" count="125" uniqueCount="97">
  <si>
    <t>Case Study-2403:  Generate  e-TDS (Salary-24Q) for the Third  Quarter ending on 31-12-2021</t>
  </si>
  <si>
    <t>Name of Deductor</t>
  </si>
  <si>
    <t>Mamta Ben</t>
  </si>
  <si>
    <t>Type of Deductor</t>
  </si>
  <si>
    <t xml:space="preserve">Individual </t>
  </si>
  <si>
    <t>Registered Address</t>
  </si>
  <si>
    <t xml:space="preserve">25, Saakshara  Apartments, A-3, Paschim Vihar,  New Delhi-110063
</t>
  </si>
  <si>
    <t xml:space="preserve">E-mail ID of the Company </t>
  </si>
  <si>
    <t>rathore_incometax@yahoo.co.in</t>
  </si>
  <si>
    <t>Tax Deduction Account Number (TAN)</t>
  </si>
  <si>
    <t>DELM71421A</t>
  </si>
  <si>
    <t>Permanent Account Number (PAN)</t>
  </si>
  <si>
    <t>AAAPB6835K</t>
  </si>
  <si>
    <t xml:space="preserve">GSTIN </t>
  </si>
  <si>
    <t>07AAAPB6835K1ZA</t>
  </si>
  <si>
    <t>STD / Telephone No.</t>
  </si>
  <si>
    <t>011-45023899</t>
  </si>
  <si>
    <t>Mobile No.</t>
  </si>
  <si>
    <t>Status of Deductor</t>
  </si>
  <si>
    <t>Resident</t>
  </si>
  <si>
    <t>Authorised Person to sign e-TDS return</t>
  </si>
  <si>
    <t>Iqbal Singh Sharma</t>
  </si>
  <si>
    <t>Responsible Person's  PAN</t>
  </si>
  <si>
    <t>AAAPS9785K</t>
  </si>
  <si>
    <t>Designation of Responsible person</t>
  </si>
  <si>
    <t xml:space="preserve">Chief Manager </t>
  </si>
  <si>
    <t>Address of Responsible Person</t>
  </si>
  <si>
    <t>R-25, West Patel Nagar, New Delhi-110008</t>
  </si>
  <si>
    <t>Mobile of Responsible person</t>
  </si>
  <si>
    <t>e-mail ID of Responsible person</t>
  </si>
  <si>
    <t>rathore.slc@gmail.com</t>
  </si>
  <si>
    <t xml:space="preserve">Bank's Name and Add (Tax deposited) </t>
  </si>
  <si>
    <t>State Bank of India, Jwala Heri,  New Delhi-63, BSR Code: 0006623</t>
  </si>
  <si>
    <t>Information pertaining to employees</t>
  </si>
  <si>
    <t>Name of Employee</t>
  </si>
  <si>
    <t>Amar Mukherjee</t>
  </si>
  <si>
    <t>Akbar Banerjee</t>
  </si>
  <si>
    <t>Anthony Chatterjee</t>
  </si>
  <si>
    <t>PAN of employee</t>
  </si>
  <si>
    <t>ADXPM1965G</t>
  </si>
  <si>
    <t>BAXPB1897G</t>
  </si>
  <si>
    <t>EANPC1907H</t>
  </si>
  <si>
    <t>Employee Ref No.</t>
  </si>
  <si>
    <t>2431</t>
  </si>
  <si>
    <t>2432</t>
  </si>
  <si>
    <t>2433</t>
  </si>
  <si>
    <t>Residential Status</t>
  </si>
  <si>
    <t xml:space="preserve">Employment Period </t>
  </si>
  <si>
    <t>01/04/21 to 31/03/22</t>
  </si>
  <si>
    <t>01/11/21 to 31/03/22</t>
  </si>
  <si>
    <t xml:space="preserve">Employment Duration </t>
  </si>
  <si>
    <t>12 Months</t>
  </si>
  <si>
    <t>5 Months</t>
  </si>
  <si>
    <t xml:space="preserve">12 Months </t>
  </si>
  <si>
    <t>Date of Birth (DD/MM/YYYY)</t>
  </si>
  <si>
    <t>TDS details</t>
  </si>
  <si>
    <t>Salary</t>
  </si>
  <si>
    <t xml:space="preserve">Exempted House Rent Allowance </t>
  </si>
  <si>
    <t xml:space="preserve">Salary from Ex-Employer (Reported by Akbar) </t>
  </si>
  <si>
    <t>House Property (Net) Income / Interest on Housing Loan paid*</t>
  </si>
  <si>
    <t xml:space="preserve">Amount deductible u/s 80C (PF / LIC) </t>
  </si>
  <si>
    <t>Amount deductible u/s 80G (PMRF)</t>
  </si>
  <si>
    <t>* Both Akbar and Anthony have taken Housing Loan from SBI (PAN AAECS4567A).</t>
  </si>
  <si>
    <t xml:space="preserve">Salary is credited on the last day of the Month </t>
  </si>
  <si>
    <t xml:space="preserve">Tax is deducted  u/s 192 every month on an average basis for all the employees.  The details as follows: </t>
  </si>
  <si>
    <t>BSR 0006623 on 01/11/2021</t>
  </si>
  <si>
    <t>Challan No. 00010</t>
  </si>
  <si>
    <t xml:space="preserve">Tax deducted of both the Employees </t>
  </si>
  <si>
    <t>BSR 0006623 on 02/12/2021</t>
  </si>
  <si>
    <t>Challan No. 00011</t>
  </si>
  <si>
    <t xml:space="preserve">Tax deducted of all the three Employees </t>
  </si>
  <si>
    <t>BSR 0006623 on 05/01/2022</t>
  </si>
  <si>
    <t>Challan No. 00012</t>
  </si>
  <si>
    <t>Solution to Case Study-2403</t>
  </si>
  <si>
    <t>Old Tax Regime</t>
  </si>
  <si>
    <t>New Tax Regime</t>
  </si>
  <si>
    <t xml:space="preserve">Salary from Ex-Employer </t>
  </si>
  <si>
    <t xml:space="preserve">Less HRA u/s 10(13A) </t>
  </si>
  <si>
    <t xml:space="preserve">Less Std Ded u/s 16(ia) </t>
  </si>
  <si>
    <r>
      <t>HP Intt on Loan</t>
    </r>
    <r>
      <rPr>
        <sz val="9"/>
        <color theme="1"/>
        <rFont val="Arial"/>
        <family val="2"/>
      </rPr>
      <t xml:space="preserve"> </t>
    </r>
    <r>
      <rPr>
        <sz val="9"/>
        <color rgb="FFC00000"/>
        <rFont val="Arial"/>
        <family val="2"/>
      </rPr>
      <t>(s.to max Rs. 200000)</t>
    </r>
  </si>
  <si>
    <t>Gross Total  Income</t>
  </si>
  <si>
    <t>Ded u/s 80C (Max 150000)</t>
  </si>
  <si>
    <t>Ded u/s 80G</t>
  </si>
  <si>
    <t>Taxable income</t>
  </si>
  <si>
    <t xml:space="preserve">Income Tax </t>
  </si>
  <si>
    <t>Amar (Sr Citizen)</t>
  </si>
  <si>
    <t>Rebate u/s 87A Rs. 12500 if TI=&lt; 500,000</t>
  </si>
  <si>
    <t xml:space="preserve">Surcharge 10% /  15% / 25% / 37% </t>
  </si>
  <si>
    <t>Health@ 1% + Edu Cess@ 3%</t>
  </si>
  <si>
    <t>Total Tax incl Surcharge and Cesses</t>
  </si>
  <si>
    <t xml:space="preserve">Income </t>
  </si>
  <si>
    <t>Regime</t>
  </si>
  <si>
    <t>Income Tax</t>
  </si>
  <si>
    <t xml:space="preserve">Surcharge </t>
  </si>
  <si>
    <t xml:space="preserve">HEC @ 4% </t>
  </si>
  <si>
    <t>Total</t>
  </si>
  <si>
    <t>Old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</si>
</sst>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rgb="FF0033CC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 Narrow"/>
      <family val="2"/>
    </font>
    <font>
      <b/>
      <sz val="11"/>
      <color rgb="FF0033CC"/>
      <name val="Arial"/>
      <family val="2"/>
    </font>
    <font>
      <b/>
      <sz val="9"/>
      <color rgb="FF0033CC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33CC"/>
      <name val="Arial"/>
      <family val="2"/>
    </font>
    <font>
      <sz val="11"/>
      <color rgb="FFC00000"/>
      <name val="Arial"/>
      <family val="2"/>
    </font>
    <font>
      <sz val="9"/>
      <color rgb="FFC00000"/>
      <name val="Arial"/>
      <family val="2"/>
    </font>
    <font>
      <sz val="8"/>
      <color rgb="FF0033CC"/>
      <name val="Arial"/>
      <family val="2"/>
    </font>
    <font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8"/>
      <color rgb="FF0033CC"/>
      <name val="Arial"/>
      <family val="2"/>
    </font>
    <font>
      <b/>
      <i/>
      <sz val="8"/>
      <color rgb="FF0033CC"/>
      <name val="Arial"/>
      <family val="2"/>
    </font>
    <font>
      <sz val="10"/>
      <color rgb="FFFF0000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left" indent="1"/>
    </xf>
    <xf numFmtId="0" fontId="2" fillId="0" borderId="5" xfId="0" applyFont="1" applyBorder="1"/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left" indent="1"/>
    </xf>
    <xf numFmtId="0" fontId="2" fillId="0" borderId="10" xfId="0" applyFont="1" applyBorder="1"/>
    <xf numFmtId="0" fontId="2" fillId="0" borderId="11" xfId="0" applyFont="1" applyBorder="1" applyAlignment="1">
      <alignment horizontal="left" indent="1"/>
    </xf>
    <xf numFmtId="0" fontId="3" fillId="0" borderId="12" xfId="0" applyFont="1" applyBorder="1"/>
    <xf numFmtId="0" fontId="2" fillId="0" borderId="1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0" fontId="2" fillId="0" borderId="12" xfId="0" applyFont="1" applyBorder="1"/>
    <xf numFmtId="0" fontId="2" fillId="0" borderId="13" xfId="0" applyFont="1" applyBorder="1" applyAlignment="1">
      <alignment horizontal="left" indent="1"/>
    </xf>
    <xf numFmtId="0" fontId="2" fillId="0" borderId="14" xfId="0" applyFont="1" applyBorder="1"/>
    <xf numFmtId="0" fontId="2" fillId="0" borderId="15" xfId="0" applyFont="1" applyBorder="1" applyAlignment="1">
      <alignment horizontal="left" indent="1"/>
    </xf>
    <xf numFmtId="0" fontId="2" fillId="0" borderId="16" xfId="0" applyFont="1" applyBorder="1"/>
    <xf numFmtId="0" fontId="3" fillId="0" borderId="17" xfId="0" applyFont="1" applyBorder="1"/>
    <xf numFmtId="0" fontId="5" fillId="0" borderId="9" xfId="0" applyFont="1" applyBorder="1"/>
    <xf numFmtId="0" fontId="5" fillId="0" borderId="0" xfId="0" applyFont="1"/>
    <xf numFmtId="0" fontId="2" fillId="2" borderId="18" xfId="0" applyFont="1" applyFill="1" applyBorder="1" applyAlignment="1">
      <alignment horizontal="left" indent="1"/>
    </xf>
    <xf numFmtId="0" fontId="2" fillId="2" borderId="19" xfId="0" applyFont="1" applyFill="1" applyBorder="1" applyAlignment="1">
      <alignment horizontal="left" inden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6" fillId="0" borderId="20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14" fontId="2" fillId="0" borderId="25" xfId="0" applyNumberFormat="1" applyFont="1" applyBorder="1" applyAlignment="1">
      <alignment horizontal="center"/>
    </xf>
    <xf numFmtId="37" fontId="2" fillId="0" borderId="20" xfId="0" applyNumberFormat="1" applyFont="1" applyBorder="1" applyAlignment="1">
      <alignment horizontal="center"/>
    </xf>
    <xf numFmtId="37" fontId="2" fillId="0" borderId="25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4" fillId="0" borderId="12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6" xfId="0" applyFont="1" applyBorder="1" applyAlignment="1">
      <alignment horizontal="left" wrapText="1" indent="1"/>
    </xf>
    <xf numFmtId="0" fontId="2" fillId="0" borderId="17" xfId="0" applyFont="1" applyBorder="1" applyAlignment="1">
      <alignment horizontal="left" wrapText="1" indent="1"/>
    </xf>
    <xf numFmtId="14" fontId="2" fillId="0" borderId="4" xfId="0" applyNumberFormat="1" applyFont="1" applyBorder="1" applyAlignment="1">
      <alignment horizontal="left" indent="1"/>
    </xf>
    <xf numFmtId="14" fontId="2" fillId="0" borderId="7" xfId="0" applyNumberFormat="1" applyFont="1" applyBorder="1" applyAlignment="1">
      <alignment horizontal="left" indent="1"/>
    </xf>
    <xf numFmtId="0" fontId="3" fillId="0" borderId="26" xfId="0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14" fontId="2" fillId="0" borderId="9" xfId="0" applyNumberFormat="1" applyFont="1" applyBorder="1" applyAlignment="1">
      <alignment horizontal="left" indent="1"/>
    </xf>
    <xf numFmtId="14" fontId="2" fillId="0" borderId="10" xfId="0" applyNumberFormat="1" applyFont="1" applyBorder="1" applyAlignment="1">
      <alignment horizontal="left" indent="1"/>
    </xf>
    <xf numFmtId="0" fontId="3" fillId="0" borderId="10" xfId="0" applyFont="1" applyBorder="1" applyAlignment="1">
      <alignment horizontal="center"/>
    </xf>
    <xf numFmtId="14" fontId="2" fillId="0" borderId="27" xfId="0" applyNumberFormat="1" applyFont="1" applyBorder="1" applyAlignment="1">
      <alignment horizontal="left" indent="1"/>
    </xf>
    <xf numFmtId="14" fontId="2" fillId="0" borderId="28" xfId="0" applyNumberFormat="1" applyFont="1" applyBorder="1" applyAlignment="1">
      <alignment horizontal="left" indent="1"/>
    </xf>
    <xf numFmtId="0" fontId="3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left" indent="1"/>
    </xf>
    <xf numFmtId="0" fontId="2" fillId="0" borderId="28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7" fillId="0" borderId="32" xfId="0" applyFont="1" applyBorder="1"/>
    <xf numFmtId="0" fontId="7" fillId="0" borderId="33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0" xfId="0" applyFont="1"/>
    <xf numFmtId="0" fontId="8" fillId="0" borderId="1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0" borderId="9" xfId="1" applyFont="1" applyBorder="1" applyAlignment="1">
      <alignment horizontal="left" indent="1"/>
    </xf>
    <xf numFmtId="37" fontId="10" fillId="0" borderId="9" xfId="0" applyNumberFormat="1" applyFont="1" applyBorder="1" applyAlignment="1">
      <alignment horizontal="right"/>
    </xf>
    <xf numFmtId="37" fontId="2" fillId="0" borderId="34" xfId="0" applyNumberFormat="1" applyFont="1" applyBorder="1" applyAlignment="1">
      <alignment horizontal="right"/>
    </xf>
    <xf numFmtId="0" fontId="11" fillId="0" borderId="9" xfId="1" applyFont="1" applyBorder="1" applyAlignment="1">
      <alignment horizontal="left" indent="3"/>
    </xf>
    <xf numFmtId="37" fontId="12" fillId="0" borderId="9" xfId="0" applyNumberFormat="1" applyFont="1" applyBorder="1" applyAlignment="1">
      <alignment horizontal="right"/>
    </xf>
    <xf numFmtId="0" fontId="10" fillId="0" borderId="0" xfId="1" applyFont="1" applyAlignment="1">
      <alignment horizontal="left" indent="1"/>
    </xf>
    <xf numFmtId="37" fontId="10" fillId="0" borderId="13" xfId="0" applyNumberFormat="1" applyFont="1" applyBorder="1" applyAlignment="1">
      <alignment horizontal="right"/>
    </xf>
    <xf numFmtId="37" fontId="2" fillId="0" borderId="24" xfId="0" applyNumberFormat="1" applyFont="1" applyBorder="1" applyAlignment="1">
      <alignment horizontal="right"/>
    </xf>
    <xf numFmtId="37" fontId="10" fillId="0" borderId="35" xfId="0" applyNumberFormat="1" applyFont="1" applyBorder="1" applyAlignment="1">
      <alignment horizontal="right"/>
    </xf>
    <xf numFmtId="37" fontId="10" fillId="0" borderId="4" xfId="0" applyNumberFormat="1" applyFont="1" applyBorder="1" applyAlignment="1">
      <alignment horizontal="right"/>
    </xf>
    <xf numFmtId="0" fontId="10" fillId="0" borderId="36" xfId="1" applyFont="1" applyBorder="1" applyAlignment="1">
      <alignment horizontal="left" indent="1"/>
    </xf>
    <xf numFmtId="0" fontId="10" fillId="0" borderId="37" xfId="1" applyFont="1" applyBorder="1" applyAlignment="1">
      <alignment horizontal="left" indent="1"/>
    </xf>
    <xf numFmtId="37" fontId="10" fillId="0" borderId="36" xfId="0" applyNumberFormat="1" applyFont="1" applyBorder="1" applyAlignment="1">
      <alignment horizontal="right"/>
    </xf>
    <xf numFmtId="37" fontId="10" fillId="0" borderId="38" xfId="0" applyNumberFormat="1" applyFont="1" applyBorder="1" applyAlignment="1">
      <alignment horizontal="right"/>
    </xf>
    <xf numFmtId="37" fontId="10" fillId="0" borderId="39" xfId="0" applyNumberFormat="1" applyFont="1" applyBorder="1" applyAlignment="1">
      <alignment horizontal="right"/>
    </xf>
    <xf numFmtId="37" fontId="2" fillId="0" borderId="38" xfId="0" applyNumberFormat="1" applyFont="1" applyBorder="1" applyAlignment="1">
      <alignment horizontal="right"/>
    </xf>
    <xf numFmtId="0" fontId="14" fillId="0" borderId="0" xfId="1" applyFont="1" applyAlignment="1">
      <alignment horizontal="left" indent="1"/>
    </xf>
    <xf numFmtId="37" fontId="10" fillId="0" borderId="9" xfId="1" applyNumberFormat="1" applyFont="1" applyBorder="1" applyAlignment="1">
      <alignment horizontal="right"/>
    </xf>
    <xf numFmtId="3" fontId="15" fillId="0" borderId="34" xfId="1" applyNumberFormat="1" applyFont="1" applyBorder="1" applyAlignment="1">
      <alignment horizontal="right"/>
    </xf>
    <xf numFmtId="0" fontId="3" fillId="0" borderId="9" xfId="1" applyFont="1" applyBorder="1" applyAlignment="1">
      <alignment horizontal="left" indent="2"/>
    </xf>
    <xf numFmtId="0" fontId="10" fillId="0" borderId="0" xfId="1" applyFont="1" applyAlignment="1">
      <alignment horizontal="left" indent="2"/>
    </xf>
    <xf numFmtId="37" fontId="3" fillId="0" borderId="9" xfId="0" applyNumberFormat="1" applyFont="1" applyBorder="1" applyAlignment="1">
      <alignment horizontal="right"/>
    </xf>
    <xf numFmtId="37" fontId="10" fillId="0" borderId="9" xfId="2" applyNumberFormat="1" applyFont="1" applyBorder="1" applyAlignment="1">
      <alignment horizontal="right"/>
    </xf>
    <xf numFmtId="0" fontId="2" fillId="0" borderId="9" xfId="1" applyFont="1" applyBorder="1" applyAlignment="1">
      <alignment horizontal="left" indent="2"/>
    </xf>
    <xf numFmtId="0" fontId="16" fillId="0" borderId="36" xfId="0" applyFont="1" applyBorder="1"/>
    <xf numFmtId="0" fontId="5" fillId="0" borderId="37" xfId="0" applyFont="1" applyBorder="1"/>
    <xf numFmtId="37" fontId="5" fillId="0" borderId="36" xfId="0" applyNumberFormat="1" applyFont="1" applyBorder="1" applyAlignment="1">
      <alignment horizontal="right"/>
    </xf>
    <xf numFmtId="37" fontId="15" fillId="0" borderId="38" xfId="0" applyNumberFormat="1" applyFont="1" applyBorder="1" applyAlignment="1">
      <alignment horizontal="right"/>
    </xf>
    <xf numFmtId="37" fontId="5" fillId="0" borderId="40" xfId="0" applyNumberFormat="1" applyFont="1" applyBorder="1" applyAlignment="1">
      <alignment horizontal="right"/>
    </xf>
    <xf numFmtId="0" fontId="16" fillId="0" borderId="9" xfId="0" applyFont="1" applyBorder="1"/>
    <xf numFmtId="1" fontId="5" fillId="0" borderId="0" xfId="0" applyNumberFormat="1" applyFont="1"/>
    <xf numFmtId="17" fontId="17" fillId="0" borderId="41" xfId="0" applyNumberFormat="1" applyFont="1" applyBorder="1" applyAlignment="1">
      <alignment horizontal="center"/>
    </xf>
    <xf numFmtId="0" fontId="18" fillId="0" borderId="42" xfId="1" applyFont="1" applyBorder="1" applyAlignment="1">
      <alignment horizontal="center"/>
    </xf>
    <xf numFmtId="1" fontId="18" fillId="0" borderId="42" xfId="1" applyNumberFormat="1" applyFont="1" applyBorder="1" applyAlignment="1">
      <alignment horizontal="center"/>
    </xf>
    <xf numFmtId="1" fontId="18" fillId="0" borderId="43" xfId="1" applyNumberFormat="1" applyFont="1" applyBorder="1" applyAlignment="1">
      <alignment horizontal="center"/>
    </xf>
    <xf numFmtId="3" fontId="2" fillId="0" borderId="44" xfId="0" applyNumberFormat="1" applyFont="1" applyBorder="1" applyAlignment="1">
      <alignment horizontal="left" indent="1"/>
    </xf>
    <xf numFmtId="3" fontId="10" fillId="0" borderId="20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10" fillId="0" borderId="20" xfId="0" applyNumberFormat="1" applyFont="1" applyBorder="1"/>
    <xf numFmtId="3" fontId="10" fillId="0" borderId="25" xfId="0" applyNumberFormat="1" applyFont="1" applyBorder="1"/>
    <xf numFmtId="3" fontId="19" fillId="0" borderId="44" xfId="0" applyNumberFormat="1" applyFont="1" applyBorder="1" applyAlignment="1">
      <alignment horizontal="left" indent="1"/>
    </xf>
    <xf numFmtId="3" fontId="2" fillId="0" borderId="20" xfId="0" applyNumberFormat="1" applyFont="1" applyBorder="1"/>
    <xf numFmtId="3" fontId="10" fillId="0" borderId="20" xfId="0" applyNumberFormat="1" applyFont="1" applyBorder="1" applyAlignment="1">
      <alignment horizontal="right" indent="2"/>
    </xf>
    <xf numFmtId="3" fontId="5" fillId="0" borderId="25" xfId="0" applyNumberFormat="1" applyFont="1" applyBorder="1"/>
    <xf numFmtId="3" fontId="3" fillId="2" borderId="44" xfId="0" applyNumberFormat="1" applyFont="1" applyFill="1" applyBorder="1" applyAlignment="1">
      <alignment horizontal="left" vertical="center" wrapText="1" indent="1"/>
    </xf>
    <xf numFmtId="3" fontId="3" fillId="2" borderId="20" xfId="0" applyNumberFormat="1" applyFont="1" applyFill="1" applyBorder="1" applyAlignment="1">
      <alignment horizontal="left" vertical="center" wrapText="1" indent="1"/>
    </xf>
    <xf numFmtId="3" fontId="3" fillId="2" borderId="20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vertical="center"/>
    </xf>
    <xf numFmtId="3" fontId="5" fillId="2" borderId="25" xfId="0" applyNumberFormat="1" applyFont="1" applyFill="1" applyBorder="1" applyAlignment="1">
      <alignment vertical="center"/>
    </xf>
    <xf numFmtId="3" fontId="18" fillId="0" borderId="42" xfId="1" applyNumberFormat="1" applyFont="1" applyBorder="1" applyAlignment="1">
      <alignment horizontal="center"/>
    </xf>
    <xf numFmtId="3" fontId="18" fillId="0" borderId="43" xfId="1" applyNumberFormat="1" applyFont="1" applyBorder="1" applyAlignment="1">
      <alignment horizontal="center"/>
    </xf>
    <xf numFmtId="3" fontId="3" fillId="2" borderId="45" xfId="0" applyNumberFormat="1" applyFont="1" applyFill="1" applyBorder="1" applyAlignment="1">
      <alignment horizontal="left" vertical="center" wrapText="1" indent="1"/>
    </xf>
    <xf numFmtId="3" fontId="3" fillId="2" borderId="46" xfId="0" applyNumberFormat="1" applyFont="1" applyFill="1" applyBorder="1" applyAlignment="1">
      <alignment horizontal="left" vertical="center" wrapText="1" indent="1"/>
    </xf>
    <xf numFmtId="3" fontId="3" fillId="2" borderId="46" xfId="0" applyNumberFormat="1" applyFont="1" applyFill="1" applyBorder="1" applyAlignment="1">
      <alignment horizontal="center" vertical="center"/>
    </xf>
    <xf numFmtId="3" fontId="5" fillId="2" borderId="46" xfId="0" applyNumberFormat="1" applyFont="1" applyFill="1" applyBorder="1" applyAlignment="1">
      <alignment vertical="center"/>
    </xf>
    <xf numFmtId="3" fontId="5" fillId="2" borderId="47" xfId="0" applyNumberFormat="1" applyFont="1" applyFill="1" applyBorder="1" applyAlignment="1">
      <alignment vertical="center"/>
    </xf>
    <xf numFmtId="0" fontId="20" fillId="0" borderId="0" xfId="0" applyFont="1" applyAlignment="1">
      <alignment horizontal="right"/>
    </xf>
  </cellXfs>
  <cellStyles count="3">
    <cellStyle name="Normal" xfId="0" builtinId="0"/>
    <cellStyle name="Normal 2" xfId="1" xr:uid="{9FC175F2-FA5B-4833-8935-B8A8C6B8576F}"/>
    <cellStyle name="Normal 3" xfId="2" xr:uid="{8D4D8BFD-48E9-4019-AD6B-33BB0CFB0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_24Q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-6 (2)"/>
      <sheetName val="DU-4 (2)"/>
      <sheetName val="DU-8 (2)"/>
      <sheetName val="Budget-2021"/>
      <sheetName val="NSDL"/>
      <sheetName val="Tax Deposit "/>
      <sheetName val="Sheets"/>
      <sheetName val="Front"/>
      <sheetName val="Mock "/>
      <sheetName val="2401"/>
      <sheetName val="2402"/>
      <sheetName val="2403"/>
      <sheetName val="2404"/>
      <sheetName val="Regime-Non Sr"/>
      <sheetName val="Regime-Sr "/>
      <sheetName val="26Q "/>
      <sheetName val="26Q+"/>
      <sheetName val="2601"/>
      <sheetName val="DU-2 (2)"/>
      <sheetName val="2601-"/>
      <sheetName val="2602-"/>
      <sheetName val="2603-"/>
      <sheetName val="Adv Tax"/>
      <sheetName val="264"/>
      <sheetName val="DU-4"/>
      <sheetName val="Front-J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D920-0584-46ED-883E-9652A9424BD1}">
  <sheetPr>
    <pageSetUpPr fitToPage="1"/>
  </sheetPr>
  <dimension ref="A1:H74"/>
  <sheetViews>
    <sheetView showZeros="0" tabSelected="1" topLeftCell="A13" zoomScale="140" zoomScaleNormal="140" zoomScaleSheetLayoutView="150" workbookViewId="0">
      <selection activeCell="G9" sqref="G9"/>
    </sheetView>
  </sheetViews>
  <sheetFormatPr defaultColWidth="9.109375" defaultRowHeight="20.100000000000001" customHeight="1" x14ac:dyDescent="0.25"/>
  <cols>
    <col min="1" max="1" width="18.33203125" style="4" customWidth="1"/>
    <col min="2" max="2" width="18.109375" style="4" customWidth="1"/>
    <col min="3" max="3" width="15" style="4" customWidth="1"/>
    <col min="4" max="5" width="14.77734375" style="4" customWidth="1"/>
    <col min="6" max="6" width="14.77734375" style="71" customWidth="1"/>
    <col min="7" max="9" width="14.77734375" style="4" customWidth="1"/>
    <col min="10" max="16384" width="9.109375" style="4"/>
  </cols>
  <sheetData>
    <row r="1" spans="1:7" ht="20.25" customHeight="1" x14ac:dyDescent="0.25">
      <c r="A1" s="1" t="s">
        <v>0</v>
      </c>
      <c r="B1" s="2"/>
      <c r="C1" s="2"/>
      <c r="D1" s="2"/>
      <c r="E1" s="2"/>
      <c r="F1" s="3"/>
    </row>
    <row r="2" spans="1:7" ht="18" customHeight="1" x14ac:dyDescent="0.25">
      <c r="A2" s="5" t="s">
        <v>1</v>
      </c>
      <c r="B2" s="6"/>
      <c r="C2" s="7" t="s">
        <v>2</v>
      </c>
      <c r="D2" s="8"/>
      <c r="E2" s="8"/>
      <c r="F2" s="9"/>
    </row>
    <row r="3" spans="1:7" ht="18" customHeight="1" x14ac:dyDescent="0.25">
      <c r="A3" s="10" t="s">
        <v>3</v>
      </c>
      <c r="B3" s="11"/>
      <c r="C3" s="12" t="s">
        <v>4</v>
      </c>
      <c r="F3" s="13"/>
    </row>
    <row r="4" spans="1:7" ht="18" customHeight="1" x14ac:dyDescent="0.25">
      <c r="A4" s="10" t="s">
        <v>5</v>
      </c>
      <c r="B4" s="11"/>
      <c r="C4" s="14" t="s">
        <v>6</v>
      </c>
      <c r="D4" s="15"/>
      <c r="E4" s="15"/>
      <c r="F4" s="16"/>
    </row>
    <row r="5" spans="1:7" ht="18" customHeight="1" x14ac:dyDescent="0.25">
      <c r="A5" s="10" t="s">
        <v>7</v>
      </c>
      <c r="B5" s="11"/>
      <c r="C5" s="12" t="s">
        <v>8</v>
      </c>
      <c r="F5" s="13"/>
    </row>
    <row r="6" spans="1:7" ht="18" customHeight="1" x14ac:dyDescent="0.25">
      <c r="A6" s="10" t="s">
        <v>9</v>
      </c>
      <c r="B6" s="11"/>
      <c r="C6" s="12" t="s">
        <v>10</v>
      </c>
      <c r="F6" s="13"/>
    </row>
    <row r="7" spans="1:7" ht="18" customHeight="1" x14ac:dyDescent="0.25">
      <c r="A7" s="10" t="s">
        <v>11</v>
      </c>
      <c r="B7" s="11"/>
      <c r="C7" s="12" t="s">
        <v>12</v>
      </c>
      <c r="F7" s="13"/>
    </row>
    <row r="8" spans="1:7" ht="18" customHeight="1" x14ac:dyDescent="0.25">
      <c r="A8" s="10" t="s">
        <v>13</v>
      </c>
      <c r="B8" s="11"/>
      <c r="C8" s="12" t="s">
        <v>14</v>
      </c>
      <c r="F8" s="13"/>
      <c r="G8" s="17"/>
    </row>
    <row r="9" spans="1:7" ht="18" customHeight="1" x14ac:dyDescent="0.25">
      <c r="A9" s="10" t="s">
        <v>15</v>
      </c>
      <c r="C9" s="12" t="s">
        <v>16</v>
      </c>
      <c r="F9" s="18"/>
      <c r="G9" s="17"/>
    </row>
    <row r="10" spans="1:7" ht="18" customHeight="1" x14ac:dyDescent="0.25">
      <c r="A10" s="10" t="s">
        <v>17</v>
      </c>
      <c r="B10" s="11"/>
      <c r="C10" s="12">
        <v>9811116835</v>
      </c>
      <c r="F10" s="13"/>
    </row>
    <row r="11" spans="1:7" ht="18" customHeight="1" x14ac:dyDescent="0.25">
      <c r="A11" s="10" t="s">
        <v>18</v>
      </c>
      <c r="B11" s="11"/>
      <c r="C11" s="12" t="s">
        <v>19</v>
      </c>
      <c r="F11" s="13"/>
    </row>
    <row r="12" spans="1:7" ht="18" customHeight="1" x14ac:dyDescent="0.25">
      <c r="A12" s="10" t="s">
        <v>20</v>
      </c>
      <c r="B12" s="11"/>
      <c r="C12" s="12" t="s">
        <v>21</v>
      </c>
      <c r="F12" s="13"/>
    </row>
    <row r="13" spans="1:7" ht="18" customHeight="1" x14ac:dyDescent="0.25">
      <c r="A13" s="10" t="s">
        <v>22</v>
      </c>
      <c r="B13" s="11"/>
      <c r="C13" s="12" t="s">
        <v>23</v>
      </c>
      <c r="F13" s="13"/>
    </row>
    <row r="14" spans="1:7" ht="18" customHeight="1" x14ac:dyDescent="0.25">
      <c r="A14" s="10" t="s">
        <v>24</v>
      </c>
      <c r="B14" s="11"/>
      <c r="C14" s="12" t="s">
        <v>25</v>
      </c>
      <c r="F14" s="13"/>
    </row>
    <row r="15" spans="1:7" ht="18" customHeight="1" x14ac:dyDescent="0.25">
      <c r="A15" s="10" t="s">
        <v>26</v>
      </c>
      <c r="B15" s="11"/>
      <c r="C15" s="12" t="s">
        <v>27</v>
      </c>
      <c r="F15" s="13"/>
    </row>
    <row r="16" spans="1:7" ht="18" customHeight="1" x14ac:dyDescent="0.25">
      <c r="A16" s="10" t="s">
        <v>28</v>
      </c>
      <c r="B16" s="11"/>
      <c r="C16" s="12">
        <v>9899444111</v>
      </c>
      <c r="F16" s="13"/>
    </row>
    <row r="17" spans="1:6" ht="18" customHeight="1" x14ac:dyDescent="0.25">
      <c r="A17" s="10" t="s">
        <v>29</v>
      </c>
      <c r="B17" s="11"/>
      <c r="C17" s="12" t="s">
        <v>30</v>
      </c>
      <c r="F17" s="13"/>
    </row>
    <row r="18" spans="1:6" ht="18" customHeight="1" x14ac:dyDescent="0.25">
      <c r="A18" s="19" t="s">
        <v>31</v>
      </c>
      <c r="B18" s="20"/>
      <c r="C18" s="21" t="s">
        <v>32</v>
      </c>
      <c r="D18" s="22"/>
      <c r="E18" s="22"/>
      <c r="F18" s="23"/>
    </row>
    <row r="19" spans="1:6" ht="20.100000000000001" customHeight="1" x14ac:dyDescent="0.25">
      <c r="A19" s="24" t="s">
        <v>33</v>
      </c>
      <c r="B19" s="25"/>
      <c r="F19" s="13"/>
    </row>
    <row r="20" spans="1:6" ht="17.25" customHeight="1" x14ac:dyDescent="0.25">
      <c r="A20" s="26" t="s">
        <v>34</v>
      </c>
      <c r="B20" s="27"/>
      <c r="C20" s="27"/>
      <c r="D20" s="28" t="s">
        <v>35</v>
      </c>
      <c r="E20" s="29" t="s">
        <v>36</v>
      </c>
      <c r="F20" s="30" t="s">
        <v>37</v>
      </c>
    </row>
    <row r="21" spans="1:6" ht="18" customHeight="1" x14ac:dyDescent="0.25">
      <c r="A21" s="31" t="s">
        <v>38</v>
      </c>
      <c r="B21" s="15"/>
      <c r="C21" s="32"/>
      <c r="D21" s="33" t="s">
        <v>39</v>
      </c>
      <c r="E21" s="33" t="s">
        <v>40</v>
      </c>
      <c r="F21" s="34" t="s">
        <v>41</v>
      </c>
    </row>
    <row r="22" spans="1:6" ht="18" customHeight="1" x14ac:dyDescent="0.25">
      <c r="A22" s="31" t="s">
        <v>42</v>
      </c>
      <c r="B22" s="15"/>
      <c r="C22" s="32"/>
      <c r="D22" s="35" t="s">
        <v>43</v>
      </c>
      <c r="E22" s="35" t="s">
        <v>44</v>
      </c>
      <c r="F22" s="36" t="s">
        <v>45</v>
      </c>
    </row>
    <row r="23" spans="1:6" ht="18" customHeight="1" x14ac:dyDescent="0.25">
      <c r="A23" s="31" t="s">
        <v>46</v>
      </c>
      <c r="B23" s="15"/>
      <c r="C23" s="32"/>
      <c r="D23" s="37" t="s">
        <v>19</v>
      </c>
      <c r="E23" s="37" t="s">
        <v>19</v>
      </c>
      <c r="F23" s="36" t="s">
        <v>19</v>
      </c>
    </row>
    <row r="24" spans="1:6" ht="18" customHeight="1" x14ac:dyDescent="0.3">
      <c r="A24" s="31" t="s">
        <v>47</v>
      </c>
      <c r="B24" s="15"/>
      <c r="C24" s="32"/>
      <c r="D24" s="38" t="s">
        <v>48</v>
      </c>
      <c r="E24" s="38" t="s">
        <v>49</v>
      </c>
      <c r="F24" s="39" t="str">
        <f>+D24</f>
        <v>01/04/21 to 31/03/22</v>
      </c>
    </row>
    <row r="25" spans="1:6" ht="18" customHeight="1" x14ac:dyDescent="0.25">
      <c r="A25" s="31" t="s">
        <v>50</v>
      </c>
      <c r="B25" s="15"/>
      <c r="C25" s="32"/>
      <c r="D25" s="37" t="s">
        <v>51</v>
      </c>
      <c r="E25" s="37" t="s">
        <v>52</v>
      </c>
      <c r="F25" s="36" t="s">
        <v>53</v>
      </c>
    </row>
    <row r="26" spans="1:6" ht="18" customHeight="1" x14ac:dyDescent="0.25">
      <c r="A26" s="31" t="s">
        <v>54</v>
      </c>
      <c r="B26" s="15"/>
      <c r="C26" s="32"/>
      <c r="D26" s="40">
        <v>22372</v>
      </c>
      <c r="E26" s="40">
        <v>29561</v>
      </c>
      <c r="F26" s="41">
        <v>36820</v>
      </c>
    </row>
    <row r="27" spans="1:6" ht="18" customHeight="1" x14ac:dyDescent="0.25">
      <c r="A27" s="26" t="s">
        <v>55</v>
      </c>
      <c r="B27" s="27"/>
      <c r="C27" s="27"/>
      <c r="D27" s="37"/>
      <c r="E27" s="37"/>
      <c r="F27" s="36"/>
    </row>
    <row r="28" spans="1:6" ht="18" customHeight="1" x14ac:dyDescent="0.25">
      <c r="A28" s="31" t="s">
        <v>56</v>
      </c>
      <c r="B28" s="15"/>
      <c r="C28" s="32"/>
      <c r="D28" s="42">
        <v>6000000</v>
      </c>
      <c r="E28" s="42">
        <v>700000</v>
      </c>
      <c r="F28" s="43">
        <v>900000</v>
      </c>
    </row>
    <row r="29" spans="1:6" ht="18" customHeight="1" x14ac:dyDescent="0.25">
      <c r="A29" s="31" t="s">
        <v>57</v>
      </c>
      <c r="B29" s="15"/>
      <c r="C29" s="32"/>
      <c r="D29" s="42"/>
      <c r="E29" s="42"/>
      <c r="F29" s="43">
        <v>-99000</v>
      </c>
    </row>
    <row r="30" spans="1:6" ht="18" customHeight="1" x14ac:dyDescent="0.25">
      <c r="A30" s="31" t="s">
        <v>58</v>
      </c>
      <c r="B30" s="15"/>
      <c r="C30" s="32"/>
      <c r="D30" s="42"/>
      <c r="E30" s="42">
        <v>500000</v>
      </c>
      <c r="F30" s="43">
        <v>0</v>
      </c>
    </row>
    <row r="31" spans="1:6" ht="18" customHeight="1" x14ac:dyDescent="0.25">
      <c r="A31" s="31" t="s">
        <v>59</v>
      </c>
      <c r="B31" s="15"/>
      <c r="C31" s="32"/>
      <c r="D31" s="42">
        <v>300000</v>
      </c>
      <c r="E31" s="42">
        <v>-350000</v>
      </c>
      <c r="F31" s="43">
        <v>-100000</v>
      </c>
    </row>
    <row r="32" spans="1:6" ht="18" customHeight="1" x14ac:dyDescent="0.25">
      <c r="A32" s="31" t="s">
        <v>60</v>
      </c>
      <c r="B32" s="15"/>
      <c r="C32" s="32"/>
      <c r="D32" s="42">
        <v>200000</v>
      </c>
      <c r="E32" s="42">
        <v>180000</v>
      </c>
      <c r="F32" s="43">
        <v>150000</v>
      </c>
    </row>
    <row r="33" spans="1:8" ht="18" customHeight="1" x14ac:dyDescent="0.25">
      <c r="A33" s="31" t="s">
        <v>61</v>
      </c>
      <c r="B33" s="15"/>
      <c r="C33" s="32"/>
      <c r="D33" s="42">
        <v>50000</v>
      </c>
      <c r="E33" s="42">
        <v>20000</v>
      </c>
      <c r="F33" s="43"/>
    </row>
    <row r="34" spans="1:8" ht="18" customHeight="1" x14ac:dyDescent="0.25">
      <c r="A34" s="44" t="s">
        <v>62</v>
      </c>
      <c r="B34" s="45"/>
      <c r="C34" s="45"/>
      <c r="D34" s="45"/>
      <c r="E34" s="45"/>
      <c r="F34" s="46"/>
    </row>
    <row r="35" spans="1:8" ht="18" customHeight="1" x14ac:dyDescent="0.25">
      <c r="A35" s="47" t="s">
        <v>63</v>
      </c>
      <c r="B35" s="48"/>
      <c r="C35" s="48"/>
      <c r="D35" s="48"/>
      <c r="E35" s="48"/>
      <c r="F35" s="49"/>
    </row>
    <row r="36" spans="1:8" ht="20.100000000000001" customHeight="1" x14ac:dyDescent="0.25">
      <c r="A36" s="50" t="s">
        <v>64</v>
      </c>
      <c r="B36" s="51"/>
      <c r="C36" s="51"/>
      <c r="D36" s="51"/>
      <c r="E36" s="51"/>
      <c r="F36" s="52"/>
    </row>
    <row r="37" spans="1:8" ht="20.100000000000001" customHeight="1" x14ac:dyDescent="0.25">
      <c r="A37" s="53" t="s">
        <v>65</v>
      </c>
      <c r="B37" s="54"/>
      <c r="C37" s="55" t="s">
        <v>66</v>
      </c>
      <c r="D37" s="56" t="s">
        <v>67</v>
      </c>
      <c r="E37" s="57"/>
      <c r="F37" s="58"/>
    </row>
    <row r="38" spans="1:8" ht="20.100000000000001" customHeight="1" x14ac:dyDescent="0.25">
      <c r="A38" s="59" t="s">
        <v>68</v>
      </c>
      <c r="B38" s="60"/>
      <c r="C38" s="61" t="s">
        <v>69</v>
      </c>
      <c r="D38" s="14" t="s">
        <v>70</v>
      </c>
      <c r="E38" s="15"/>
      <c r="F38" s="16"/>
    </row>
    <row r="39" spans="1:8" ht="20.100000000000001" customHeight="1" thickBot="1" x14ac:dyDescent="0.3">
      <c r="A39" s="62" t="s">
        <v>71</v>
      </c>
      <c r="B39" s="63"/>
      <c r="C39" s="64" t="s">
        <v>72</v>
      </c>
      <c r="D39" s="65" t="s">
        <v>70</v>
      </c>
      <c r="E39" s="66"/>
      <c r="F39" s="67"/>
    </row>
    <row r="40" spans="1:8" ht="20.100000000000001" customHeight="1" thickBot="1" x14ac:dyDescent="0.3">
      <c r="A40" s="68"/>
      <c r="B40" s="68"/>
      <c r="C40" s="69"/>
      <c r="D40" s="69"/>
      <c r="E40" s="70"/>
    </row>
    <row r="41" spans="1:8" ht="15" customHeight="1" x14ac:dyDescent="0.25">
      <c r="A41" s="72" t="s">
        <v>73</v>
      </c>
      <c r="B41" s="73"/>
      <c r="C41" s="74" t="str">
        <f>+D20</f>
        <v>Amar Mukherjee</v>
      </c>
      <c r="D41" s="75"/>
      <c r="E41" s="74" t="str">
        <f>+E20</f>
        <v>Akbar Banerjee</v>
      </c>
      <c r="F41" s="75"/>
      <c r="G41" s="74" t="str">
        <f>+F20</f>
        <v>Anthony Chatterjee</v>
      </c>
      <c r="H41" s="75"/>
    </row>
    <row r="42" spans="1:8" ht="15" customHeight="1" x14ac:dyDescent="0.25">
      <c r="A42" s="76"/>
      <c r="B42" s="77"/>
      <c r="C42" s="78" t="s">
        <v>74</v>
      </c>
      <c r="D42" s="79" t="s">
        <v>75</v>
      </c>
      <c r="E42" s="78" t="s">
        <v>74</v>
      </c>
      <c r="F42" s="79" t="s">
        <v>75</v>
      </c>
      <c r="G42" s="78" t="s">
        <v>74</v>
      </c>
      <c r="H42" s="79" t="s">
        <v>75</v>
      </c>
    </row>
    <row r="43" spans="1:8" ht="20.100000000000001" customHeight="1" x14ac:dyDescent="0.25">
      <c r="A43" s="80" t="s">
        <v>56</v>
      </c>
      <c r="C43" s="81">
        <f>+D28</f>
        <v>6000000</v>
      </c>
      <c r="D43" s="82">
        <f>+C43</f>
        <v>6000000</v>
      </c>
      <c r="E43" s="81">
        <f>+E28</f>
        <v>700000</v>
      </c>
      <c r="F43" s="82">
        <f>+E43</f>
        <v>700000</v>
      </c>
      <c r="G43" s="81">
        <f>+F28</f>
        <v>900000</v>
      </c>
      <c r="H43" s="82">
        <f>+G43</f>
        <v>900000</v>
      </c>
    </row>
    <row r="44" spans="1:8" ht="20.100000000000001" customHeight="1" x14ac:dyDescent="0.25">
      <c r="A44" s="80" t="s">
        <v>76</v>
      </c>
      <c r="C44" s="81"/>
      <c r="D44" s="82"/>
      <c r="E44" s="81">
        <f>+E30</f>
        <v>500000</v>
      </c>
      <c r="F44" s="82">
        <f>+E44</f>
        <v>500000</v>
      </c>
      <c r="G44" s="81"/>
      <c r="H44" s="82"/>
    </row>
    <row r="45" spans="1:8" ht="20.100000000000001" customHeight="1" x14ac:dyDescent="0.25">
      <c r="A45" s="83" t="s">
        <v>77</v>
      </c>
      <c r="C45" s="81"/>
      <c r="D45" s="82"/>
      <c r="E45" s="81"/>
      <c r="F45" s="82"/>
      <c r="G45" s="84">
        <f>+F29</f>
        <v>-99000</v>
      </c>
      <c r="H45" s="82"/>
    </row>
    <row r="46" spans="1:8" ht="20.100000000000001" customHeight="1" x14ac:dyDescent="0.25">
      <c r="A46" s="83" t="s">
        <v>78</v>
      </c>
      <c r="C46" s="84">
        <v>-50000</v>
      </c>
      <c r="D46" s="82"/>
      <c r="E46" s="84">
        <v>-50000</v>
      </c>
      <c r="F46" s="82"/>
      <c r="G46" s="84">
        <v>-50000</v>
      </c>
      <c r="H46" s="82"/>
    </row>
    <row r="47" spans="1:8" ht="20.100000000000001" customHeight="1" x14ac:dyDescent="0.25">
      <c r="A47" s="80" t="s">
        <v>79</v>
      </c>
      <c r="B47" s="85"/>
      <c r="C47" s="81">
        <f>IF(D31&lt;-200000,-200000,D31)</f>
        <v>300000</v>
      </c>
      <c r="D47" s="82">
        <f>+C47</f>
        <v>300000</v>
      </c>
      <c r="E47" s="84">
        <f>IF(E31&lt;-200000,-200000,E31)</f>
        <v>-200000</v>
      </c>
      <c r="F47" s="82"/>
      <c r="G47" s="84">
        <f>IF(F31&lt;-200000,-200000,F31)</f>
        <v>-100000</v>
      </c>
      <c r="H47" s="82"/>
    </row>
    <row r="48" spans="1:8" ht="20.100000000000001" customHeight="1" x14ac:dyDescent="0.25">
      <c r="A48" s="80"/>
      <c r="B48" s="85"/>
      <c r="C48" s="86">
        <f>IF(D30&lt;0,0, D30)</f>
        <v>0</v>
      </c>
      <c r="D48" s="87"/>
      <c r="E48" s="86"/>
      <c r="F48" s="87"/>
      <c r="G48" s="86">
        <f>IF(F30&lt;0,0, F30)</f>
        <v>0</v>
      </c>
      <c r="H48" s="87"/>
    </row>
    <row r="49" spans="1:8" ht="20.100000000000001" customHeight="1" x14ac:dyDescent="0.25">
      <c r="A49" s="80" t="s">
        <v>80</v>
      </c>
      <c r="B49" s="85"/>
      <c r="C49" s="81">
        <f t="shared" ref="C49:H49" si="0">SUM(C43:C48)</f>
        <v>6250000</v>
      </c>
      <c r="D49" s="88">
        <f t="shared" si="0"/>
        <v>6300000</v>
      </c>
      <c r="E49" s="81">
        <f t="shared" si="0"/>
        <v>950000</v>
      </c>
      <c r="F49" s="88">
        <f t="shared" si="0"/>
        <v>1200000</v>
      </c>
      <c r="G49" s="89">
        <f t="shared" si="0"/>
        <v>651000</v>
      </c>
      <c r="H49" s="82">
        <f t="shared" si="0"/>
        <v>900000</v>
      </c>
    </row>
    <row r="50" spans="1:8" ht="20.100000000000001" customHeight="1" x14ac:dyDescent="0.25">
      <c r="A50" s="80" t="s">
        <v>81</v>
      </c>
      <c r="B50" s="85"/>
      <c r="C50" s="81">
        <f>IF(D32&gt;150000, 150000, D32)*-1</f>
        <v>-150000</v>
      </c>
      <c r="D50" s="82"/>
      <c r="E50" s="81">
        <f>IF(E32&gt;150000, 150000, E32)*-1</f>
        <v>-150000</v>
      </c>
      <c r="F50" s="82"/>
      <c r="G50" s="81">
        <f>IF(F32&gt;150000, 150000, F32)*-1</f>
        <v>-150000</v>
      </c>
      <c r="H50" s="82"/>
    </row>
    <row r="51" spans="1:8" ht="20.100000000000001" customHeight="1" x14ac:dyDescent="0.25">
      <c r="A51" s="80" t="s">
        <v>82</v>
      </c>
      <c r="B51" s="85"/>
      <c r="C51" s="81">
        <f>+D33*-1</f>
        <v>-50000</v>
      </c>
      <c r="D51" s="82"/>
      <c r="E51" s="81">
        <f>+E33*-1</f>
        <v>-20000</v>
      </c>
      <c r="F51" s="82"/>
      <c r="G51" s="81">
        <f>+F33*-1</f>
        <v>0</v>
      </c>
      <c r="H51" s="82"/>
    </row>
    <row r="52" spans="1:8" ht="20.100000000000001" customHeight="1" thickBot="1" x14ac:dyDescent="0.3">
      <c r="A52" s="90" t="s">
        <v>83</v>
      </c>
      <c r="B52" s="91"/>
      <c r="C52" s="92">
        <f t="shared" ref="C52:H52" si="1">SUM(C49:C51)</f>
        <v>6050000</v>
      </c>
      <c r="D52" s="93">
        <f t="shared" si="1"/>
        <v>6300000</v>
      </c>
      <c r="E52" s="92">
        <f t="shared" si="1"/>
        <v>780000</v>
      </c>
      <c r="F52" s="94">
        <f t="shared" si="1"/>
        <v>1200000</v>
      </c>
      <c r="G52" s="92">
        <f t="shared" si="1"/>
        <v>501000</v>
      </c>
      <c r="H52" s="95">
        <f t="shared" si="1"/>
        <v>900000</v>
      </c>
    </row>
    <row r="53" spans="1:8" ht="20.100000000000001" customHeight="1" thickTop="1" x14ac:dyDescent="0.25">
      <c r="A53" s="80" t="s">
        <v>84</v>
      </c>
      <c r="B53" s="96" t="s">
        <v>85</v>
      </c>
      <c r="C53" s="97">
        <f>ROUND(IF(C52&gt;1000000,(((C52-1000000)*0.3)+112500),IF(C52&gt;500000,(((C52-500000)*0.2)+12500),IF(C52&gt;250000,((C52-250000)*0.05),0))),0)-2500</f>
        <v>1625000</v>
      </c>
      <c r="D53" s="98">
        <f>IF(D52&gt;1500000, 187500+(D52-1500000)*0.3, IF(D52&gt;1250000, 125000+(D52-1250000)*0.25, IF(D52&gt;1000000, 75000+(D52-1000000)*0.2, IF(D52&gt;750000, 37500+(D52-750000)*0.15, IF(D52&gt;500000, 12500+(D52-500000)*0.1, IF(D52&gt;250000, 0+(D52-250000)*0.05,0))))))</f>
        <v>1627500</v>
      </c>
      <c r="E53" s="97">
        <f>ROUND(IF(E52&gt;1000000,(((E52-1000000)*0.3)+112500),IF(E52&gt;500000,(((E52-500000)*0.2)+12500),IF(E52&gt;250000,((E52-250000)*0.05),0))),0)</f>
        <v>68500</v>
      </c>
      <c r="F53" s="98">
        <f>IF(F52&gt;1500000, 187500+(F52-1500000)*0.3, IF(F52&gt;1250000, 125000+(F52-1250000)*0.25, IF(F52&gt;1000000, 75000+(F52-1000000)*0.2, IF(F52&gt;750000, 37500+(F52-750000)*0.15, IF(F52&gt;500000, 12500+(F52-500000)*0.1, IF(F52&gt;250000, 0+(F52-250000)*0.05,0))))))</f>
        <v>115000</v>
      </c>
      <c r="G53" s="97">
        <f>ROUND(IF(G52&gt;1000000,(((G52-1000000)*0.3)+112500),IF(G52&gt;500000,(((G52-500000)*0.2)+12500),IF(G52&gt;250000,((G52-250000)*0.05),0))),0)</f>
        <v>12700</v>
      </c>
      <c r="H53" s="98">
        <f>IF(H52&gt;1500000, 187500+(H52-1500000)*0.3, IF(H52&gt;1250000, 125000+(H52-1250000)*0.25, IF(H52&gt;1000000, 75000+(H52-1000000)*0.2, IF(H52&gt;750000, 37500+(H52-750000)*0.15, IF(H52&gt;500000, 12500+(H52-500000)*0.1, IF(H52&gt;250000, 0+(H52-250000)*0.05,0))))))</f>
        <v>60000</v>
      </c>
    </row>
    <row r="54" spans="1:8" ht="18" customHeight="1" x14ac:dyDescent="0.25">
      <c r="A54" s="99" t="s">
        <v>86</v>
      </c>
      <c r="B54" s="100"/>
      <c r="C54" s="101"/>
      <c r="D54" s="82"/>
      <c r="E54" s="81"/>
      <c r="F54" s="82"/>
      <c r="G54" s="102">
        <f>IF(G52&gt;500000,0,IF(G53&gt;12500,12500,G53))*-1</f>
        <v>0</v>
      </c>
      <c r="H54" s="82"/>
    </row>
    <row r="55" spans="1:8" ht="15" customHeight="1" x14ac:dyDescent="0.25">
      <c r="A55" s="103" t="s">
        <v>87</v>
      </c>
      <c r="B55" s="100"/>
      <c r="C55" s="97">
        <f>ROUND(C53*0.1,0)</f>
        <v>162500</v>
      </c>
      <c r="D55" s="98">
        <f>ROUND(D53*0.1,0)</f>
        <v>162750</v>
      </c>
      <c r="E55" s="81"/>
      <c r="F55" s="82"/>
      <c r="G55" s="81"/>
      <c r="H55" s="82"/>
    </row>
    <row r="56" spans="1:8" ht="20.100000000000001" customHeight="1" x14ac:dyDescent="0.25">
      <c r="A56" s="99" t="s">
        <v>88</v>
      </c>
      <c r="B56" s="85"/>
      <c r="C56" s="97">
        <f t="shared" ref="C56:H56" si="2">ROUND((C53+C55+C54)*0.04,0)</f>
        <v>71500</v>
      </c>
      <c r="D56" s="98">
        <f t="shared" si="2"/>
        <v>71610</v>
      </c>
      <c r="E56" s="97">
        <f t="shared" si="2"/>
        <v>2740</v>
      </c>
      <c r="F56" s="98">
        <f t="shared" si="2"/>
        <v>4600</v>
      </c>
      <c r="G56" s="97">
        <f t="shared" si="2"/>
        <v>508</v>
      </c>
      <c r="H56" s="98">
        <f t="shared" si="2"/>
        <v>2400</v>
      </c>
    </row>
    <row r="57" spans="1:8" ht="20.100000000000001" customHeight="1" thickBot="1" x14ac:dyDescent="0.3">
      <c r="A57" s="104" t="s">
        <v>89</v>
      </c>
      <c r="B57" s="105"/>
      <c r="C57" s="106">
        <f t="shared" ref="C57:H57" si="3">SUM(C53:C56)</f>
        <v>1859000</v>
      </c>
      <c r="D57" s="107">
        <f t="shared" si="3"/>
        <v>1861860</v>
      </c>
      <c r="E57" s="106">
        <f t="shared" si="3"/>
        <v>71240</v>
      </c>
      <c r="F57" s="107">
        <f t="shared" si="3"/>
        <v>119600</v>
      </c>
      <c r="G57" s="108">
        <f t="shared" si="3"/>
        <v>13208</v>
      </c>
      <c r="H57" s="107">
        <f t="shared" si="3"/>
        <v>62400</v>
      </c>
    </row>
    <row r="58" spans="1:8" ht="20.100000000000001" customHeight="1" thickTop="1" thickBot="1" x14ac:dyDescent="0.3">
      <c r="A58" s="109"/>
      <c r="B58" s="25"/>
      <c r="C58" s="110"/>
      <c r="E58" s="110"/>
      <c r="F58" s="4"/>
    </row>
    <row r="59" spans="1:8" ht="20.100000000000001" customHeight="1" x14ac:dyDescent="0.25">
      <c r="A59" s="111">
        <v>44500</v>
      </c>
      <c r="B59" s="112" t="s">
        <v>90</v>
      </c>
      <c r="C59" s="113" t="s">
        <v>91</v>
      </c>
      <c r="D59" s="113" t="s">
        <v>92</v>
      </c>
      <c r="E59" s="113" t="s">
        <v>93</v>
      </c>
      <c r="F59" s="113" t="s">
        <v>94</v>
      </c>
      <c r="G59" s="114" t="s">
        <v>95</v>
      </c>
    </row>
    <row r="60" spans="1:8" ht="20.100000000000001" customHeight="1" x14ac:dyDescent="0.25">
      <c r="A60" s="115" t="str">
        <f>+C41</f>
        <v>Amar Mukherjee</v>
      </c>
      <c r="B60" s="116">
        <f>ROUND(D28/12,0)</f>
        <v>500000</v>
      </c>
      <c r="C60" s="117" t="s">
        <v>96</v>
      </c>
      <c r="D60" s="118">
        <f>ROUND(C53/12,0)</f>
        <v>135417</v>
      </c>
      <c r="E60" s="118">
        <f>ROUND(C55/12,0)</f>
        <v>13542</v>
      </c>
      <c r="F60" s="118">
        <f>ROUND(C56/12,0)</f>
        <v>5958</v>
      </c>
      <c r="G60" s="119">
        <f>SUM(D60:F60)</f>
        <v>154917</v>
      </c>
    </row>
    <row r="61" spans="1:8" ht="20.100000000000001" customHeight="1" x14ac:dyDescent="0.25">
      <c r="A61" s="120"/>
      <c r="B61" s="116"/>
      <c r="C61" s="121"/>
      <c r="D61" s="118"/>
      <c r="E61" s="118"/>
      <c r="F61" s="122"/>
      <c r="G61" s="123">
        <f t="shared" ref="G61:G62" si="4">SUM(D61:F61)</f>
        <v>0</v>
      </c>
    </row>
    <row r="62" spans="1:8" ht="20.100000000000001" customHeight="1" x14ac:dyDescent="0.25">
      <c r="A62" s="115" t="str">
        <f>+G41</f>
        <v>Anthony Chatterjee</v>
      </c>
      <c r="B62" s="116">
        <f>ROUND(F28/12,0)</f>
        <v>75000</v>
      </c>
      <c r="C62" s="117" t="s">
        <v>96</v>
      </c>
      <c r="D62" s="118">
        <f>ROUND((G53+G54)/12,0)</f>
        <v>1058</v>
      </c>
      <c r="E62" s="118"/>
      <c r="F62" s="118">
        <f>ROUND(G56/12,0)</f>
        <v>42</v>
      </c>
      <c r="G62" s="119">
        <f t="shared" si="4"/>
        <v>1100</v>
      </c>
    </row>
    <row r="63" spans="1:8" ht="24.9" customHeight="1" thickBot="1" x14ac:dyDescent="0.3">
      <c r="A63" s="124" t="str">
        <f>+A37</f>
        <v>BSR 0006623 on 01/11/2021</v>
      </c>
      <c r="B63" s="125"/>
      <c r="C63" s="126" t="str">
        <f>+C37</f>
        <v>Challan No. 00010</v>
      </c>
      <c r="D63" s="127">
        <f>SUM(D60:D62)</f>
        <v>136475</v>
      </c>
      <c r="E63" s="127">
        <f>SUM(E60:E62)</f>
        <v>13542</v>
      </c>
      <c r="F63" s="127">
        <f>SUM(F60:F62)</f>
        <v>6000</v>
      </c>
      <c r="G63" s="128">
        <f>SUM(G60:G62)</f>
        <v>156017</v>
      </c>
    </row>
    <row r="64" spans="1:8" ht="20.100000000000001" customHeight="1" x14ac:dyDescent="0.25">
      <c r="A64" s="111">
        <v>44530</v>
      </c>
      <c r="B64" s="129" t="s">
        <v>90</v>
      </c>
      <c r="C64" s="113" t="s">
        <v>91</v>
      </c>
      <c r="D64" s="129" t="s">
        <v>92</v>
      </c>
      <c r="E64" s="129" t="s">
        <v>93</v>
      </c>
      <c r="F64" s="113" t="s">
        <v>94</v>
      </c>
      <c r="G64" s="130" t="s">
        <v>95</v>
      </c>
    </row>
    <row r="65" spans="1:7" ht="20.100000000000001" customHeight="1" x14ac:dyDescent="0.25">
      <c r="A65" s="115" t="str">
        <f>+A60</f>
        <v>Amar Mukherjee</v>
      </c>
      <c r="B65" s="116">
        <f t="shared" ref="B65:B67" si="5">+B60</f>
        <v>500000</v>
      </c>
      <c r="C65" s="117" t="s">
        <v>96</v>
      </c>
      <c r="D65" s="118">
        <f>+D60</f>
        <v>135417</v>
      </c>
      <c r="E65" s="118">
        <f>+E60</f>
        <v>13542</v>
      </c>
      <c r="F65" s="118">
        <f>+F60</f>
        <v>5958</v>
      </c>
      <c r="G65" s="119">
        <f>SUM(D65:F65)</f>
        <v>154917</v>
      </c>
    </row>
    <row r="66" spans="1:7" ht="20.100000000000001" customHeight="1" x14ac:dyDescent="0.25">
      <c r="A66" s="115" t="str">
        <f>+E20</f>
        <v>Akbar Banerjee</v>
      </c>
      <c r="B66" s="116">
        <f>ROUND(+E43/5,0)</f>
        <v>140000</v>
      </c>
      <c r="C66" s="117" t="s">
        <v>96</v>
      </c>
      <c r="D66" s="118">
        <f>ROUND(E53/5,0)</f>
        <v>13700</v>
      </c>
      <c r="E66" s="121"/>
      <c r="F66" s="118">
        <f>ROUND(E56/5,0)</f>
        <v>548</v>
      </c>
      <c r="G66" s="119">
        <f>SUM(D66:F66)</f>
        <v>14248</v>
      </c>
    </row>
    <row r="67" spans="1:7" ht="20.100000000000001" customHeight="1" x14ac:dyDescent="0.25">
      <c r="A67" s="115" t="str">
        <f t="shared" ref="A67" si="6">+A62</f>
        <v>Anthony Chatterjee</v>
      </c>
      <c r="B67" s="116">
        <f t="shared" si="5"/>
        <v>75000</v>
      </c>
      <c r="C67" s="117" t="s">
        <v>96</v>
      </c>
      <c r="D67" s="118">
        <f>+D62</f>
        <v>1058</v>
      </c>
      <c r="E67" s="121"/>
      <c r="F67" s="118">
        <f>+F62</f>
        <v>42</v>
      </c>
      <c r="G67" s="119">
        <f>SUM(D67:F67)</f>
        <v>1100</v>
      </c>
    </row>
    <row r="68" spans="1:7" ht="24.9" customHeight="1" thickBot="1" x14ac:dyDescent="0.3">
      <c r="A68" s="124" t="str">
        <f>+A38</f>
        <v>BSR 0006623 on 02/12/2021</v>
      </c>
      <c r="B68" s="125"/>
      <c r="C68" s="126" t="str">
        <f>+C38</f>
        <v>Challan No. 00011</v>
      </c>
      <c r="D68" s="127">
        <f>SUM(D65:D67)</f>
        <v>150175</v>
      </c>
      <c r="E68" s="127">
        <f>SUM(E65:E67)</f>
        <v>13542</v>
      </c>
      <c r="F68" s="127">
        <f>SUM(F65:F67)</f>
        <v>6548</v>
      </c>
      <c r="G68" s="128">
        <f>SUM(G65:G67)</f>
        <v>170265</v>
      </c>
    </row>
    <row r="69" spans="1:7" ht="20.100000000000001" customHeight="1" x14ac:dyDescent="0.25">
      <c r="A69" s="111">
        <v>44561</v>
      </c>
      <c r="B69" s="129" t="s">
        <v>90</v>
      </c>
      <c r="C69" s="113" t="s">
        <v>91</v>
      </c>
      <c r="D69" s="129" t="s">
        <v>92</v>
      </c>
      <c r="E69" s="129" t="s">
        <v>93</v>
      </c>
      <c r="F69" s="113" t="s">
        <v>94</v>
      </c>
      <c r="G69" s="130" t="s">
        <v>95</v>
      </c>
    </row>
    <row r="70" spans="1:7" ht="20.100000000000001" customHeight="1" x14ac:dyDescent="0.25">
      <c r="A70" s="115" t="str">
        <f>+A65</f>
        <v>Amar Mukherjee</v>
      </c>
      <c r="B70" s="116">
        <f t="shared" ref="B70" si="7">+B65</f>
        <v>500000</v>
      </c>
      <c r="C70" s="117" t="s">
        <v>96</v>
      </c>
      <c r="D70" s="118">
        <f>+D65</f>
        <v>135417</v>
      </c>
      <c r="E70" s="118">
        <f>+E65</f>
        <v>13542</v>
      </c>
      <c r="F70" s="118">
        <f>+F65</f>
        <v>5958</v>
      </c>
      <c r="G70" s="119">
        <f>SUM(D70:F70)</f>
        <v>154917</v>
      </c>
    </row>
    <row r="71" spans="1:7" ht="20.100000000000001" customHeight="1" x14ac:dyDescent="0.25">
      <c r="A71" s="115" t="str">
        <f t="shared" ref="A71:B72" si="8">+A66</f>
        <v>Akbar Banerjee</v>
      </c>
      <c r="B71" s="116">
        <f t="shared" si="8"/>
        <v>140000</v>
      </c>
      <c r="C71" s="117" t="s">
        <v>96</v>
      </c>
      <c r="D71" s="118">
        <f>+D66</f>
        <v>13700</v>
      </c>
      <c r="E71" s="121"/>
      <c r="F71" s="118">
        <f>+F66</f>
        <v>548</v>
      </c>
      <c r="G71" s="119">
        <f>SUM(D71:F71)</f>
        <v>14248</v>
      </c>
    </row>
    <row r="72" spans="1:7" ht="20.100000000000001" customHeight="1" x14ac:dyDescent="0.25">
      <c r="A72" s="115" t="str">
        <f t="shared" si="8"/>
        <v>Anthony Chatterjee</v>
      </c>
      <c r="B72" s="116">
        <f t="shared" si="8"/>
        <v>75000</v>
      </c>
      <c r="C72" s="117" t="s">
        <v>96</v>
      </c>
      <c r="D72" s="118">
        <f>+D67</f>
        <v>1058</v>
      </c>
      <c r="E72" s="121"/>
      <c r="F72" s="118">
        <f>+F67</f>
        <v>42</v>
      </c>
      <c r="G72" s="119">
        <f>SUM(D72:F72)</f>
        <v>1100</v>
      </c>
    </row>
    <row r="73" spans="1:7" ht="24.9" customHeight="1" thickBot="1" x14ac:dyDescent="0.3">
      <c r="A73" s="131" t="str">
        <f>+A39</f>
        <v>BSR 0006623 on 05/01/2022</v>
      </c>
      <c r="B73" s="132"/>
      <c r="C73" s="133" t="str">
        <f>+C39</f>
        <v>Challan No. 00012</v>
      </c>
      <c r="D73" s="134">
        <f>SUM(D70:D72)</f>
        <v>150175</v>
      </c>
      <c r="E73" s="134">
        <f>SUM(E70:E72)</f>
        <v>13542</v>
      </c>
      <c r="F73" s="134">
        <f>SUM(F70:F72)</f>
        <v>6548</v>
      </c>
      <c r="G73" s="135">
        <f>SUM(G70:G72)</f>
        <v>170265</v>
      </c>
    </row>
    <row r="74" spans="1:7" ht="20.100000000000001" customHeight="1" x14ac:dyDescent="0.25">
      <c r="F74" s="136"/>
    </row>
  </sheetData>
  <mergeCells count="31">
    <mergeCell ref="C41:D41"/>
    <mergeCell ref="E41:F41"/>
    <mergeCell ref="G41:H41"/>
    <mergeCell ref="A63:B63"/>
    <mergeCell ref="A68:B68"/>
    <mergeCell ref="A73:B73"/>
    <mergeCell ref="A36:F36"/>
    <mergeCell ref="A37:B37"/>
    <mergeCell ref="D37:F37"/>
    <mergeCell ref="A38:B38"/>
    <mergeCell ref="D38:F38"/>
    <mergeCell ref="A39:B39"/>
    <mergeCell ref="D39:F39"/>
    <mergeCell ref="A30:C30"/>
    <mergeCell ref="A31:C31"/>
    <mergeCell ref="A32:C32"/>
    <mergeCell ref="A33:C33"/>
    <mergeCell ref="A34:F34"/>
    <mergeCell ref="A35:F35"/>
    <mergeCell ref="A24:C24"/>
    <mergeCell ref="A25:C25"/>
    <mergeCell ref="A26:C26"/>
    <mergeCell ref="A27:C27"/>
    <mergeCell ref="A28:C28"/>
    <mergeCell ref="A29:C29"/>
    <mergeCell ref="A1:F1"/>
    <mergeCell ref="C4:F4"/>
    <mergeCell ref="A20:C20"/>
    <mergeCell ref="A21:C21"/>
    <mergeCell ref="A22:C22"/>
    <mergeCell ref="A23:C23"/>
  </mergeCells>
  <printOptions horizontalCentered="1"/>
  <pageMargins left="0" right="0" top="0" bottom="0" header="0" footer="0"/>
  <pageSetup paperSize="9" scale="84" orientation="landscape" r:id="rId1"/>
  <rowBreaks count="1" manualBreakCount="1">
    <brk id="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2403</vt:lpstr>
      <vt:lpstr>'2403'!Print_Area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2022-03-25T18:11:29Z</dcterms:created>
  <dcterms:modified xsi:type="dcterms:W3CDTF">2022-03-25T18:12:59Z</dcterms:modified>
</cp:coreProperties>
</file>