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06D6AE68-4E3E-49C3-AB13-13BE6AF82CD6}" xr6:coauthVersionLast="47" xr6:coauthVersionMax="47" xr10:uidLastSave="{00000000-0000-0000-0000-000000000000}"/>
  <bookViews>
    <workbookView xWindow="-108" yWindow="-108" windowWidth="23256" windowHeight="12720" tabRatio="865" firstSheet="5" activeTab="5" xr2:uid="{00000000-000D-0000-FFFF-FFFF00000000}"/>
  </bookViews>
  <sheets>
    <sheet name="DU-6 (2)" sheetId="19" state="hidden" r:id="rId1"/>
    <sheet name="DU-4 (2)" sheetId="18" state="hidden" r:id="rId2"/>
    <sheet name="DU-8 (2)" sheetId="20" state="hidden" r:id="rId3"/>
    <sheet name="Front" sheetId="16" state="hidden" r:id="rId4"/>
    <sheet name="Mock " sheetId="21" state="hidden" r:id="rId5"/>
    <sheet name="2603" sheetId="42" r:id="rId6"/>
    <sheet name="DU-2 (2)" sheetId="23" state="hidden" r:id="rId7"/>
    <sheet name="DU-4" sheetId="13" state="hidden" r:id="rId8"/>
    <sheet name="Front-JMC" sheetId="22" state="hidden" r:id="rId9"/>
  </sheets>
  <externalReferences>
    <externalReference r:id="rId10"/>
    <externalReference r:id="rId11"/>
    <externalReference r:id="rId12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5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5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5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5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5">#REF!</definedName>
    <definedName name="Nature_Amt">#REF!</definedName>
    <definedName name="Nature_Amt2" localSheetId="5">#REF!</definedName>
    <definedName name="Nature_Amt2">#REF!</definedName>
    <definedName name="Nature_Amt3" localSheetId="5">#REF!</definedName>
    <definedName name="Nature_Amt3">#REF!</definedName>
    <definedName name="Nature_Name" localSheetId="5">#REF!</definedName>
    <definedName name="Nature_Name">#REF!</definedName>
    <definedName name="Nature_Name2" localSheetId="5">#REF!</definedName>
    <definedName name="Nature_Name2">#REF!</definedName>
    <definedName name="Nature_Name3" localSheetId="5">#REF!</definedName>
    <definedName name="Nature_Name3">#REF!</definedName>
    <definedName name="Nature_of_Business">[1]DropDownValues!$O$5:$O$80</definedName>
    <definedName name="newbasicPB4">[2]Sheet1!$T$4:$T$37</definedName>
    <definedName name="NoAccount_PL" localSheetId="5">#REF!</definedName>
    <definedName name="NoAccount_PL">#REF!</definedName>
    <definedName name="NOB.Code">'[1]Nature Of Business'!$C$3:$C$5</definedName>
    <definedName name="normalBalIncm">'[1]Tax Calculated'!$B$100</definedName>
    <definedName name="oldbasicPB4">[2]Sheet1!$S$4:$S$37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5">#REF!</definedName>
    <definedName name="PL.Advertisement">#REF!</definedName>
    <definedName name="PL.Amount_a" localSheetId="5">#REF!</definedName>
    <definedName name="PL.Amount_a">#REF!</definedName>
    <definedName name="PL.Amount_b" localSheetId="5">#REF!</definedName>
    <definedName name="PL.Amount_b">#REF!</definedName>
    <definedName name="PL.Amount_c" localSheetId="5">#REF!</definedName>
    <definedName name="PL.Amount_c">#REF!</definedName>
    <definedName name="PL.Amount_d" localSheetId="5">#REF!</definedName>
    <definedName name="PL.Amount_d">#REF!</definedName>
    <definedName name="PL.AmtAvlAppr" localSheetId="5">#REF!</definedName>
    <definedName name="PL.AmtAvlAppr">#REF!</definedName>
    <definedName name="PL.AmtPaidToNonRes" localSheetId="5">#REF!</definedName>
    <definedName name="PL.AmtPaidToNonRes">#REF!</definedName>
    <definedName name="PL.AnyCompPaidToNonRes" localSheetId="5">#REF!</definedName>
    <definedName name="PL.AnyCompPaidToNonRes">#REF!</definedName>
    <definedName name="PL.AuditFee" localSheetId="5">#REF!</definedName>
    <definedName name="PL.AuditFee">#REF!</definedName>
    <definedName name="PL.BadDebt" localSheetId="5">#REF!</definedName>
    <definedName name="PL.BadDebt">#REF!</definedName>
    <definedName name="PL.BalBFPrevYr" localSheetId="5">#REF!</definedName>
    <definedName name="PL.BalBFPrevYr">#REF!</definedName>
    <definedName name="PL.Bonus" localSheetId="5">#REF!</definedName>
    <definedName name="PL.Bonus">#REF!</definedName>
    <definedName name="PL.BusinessReceipts" localSheetId="5">#REF!</definedName>
    <definedName name="PL.BusinessReceipts">#REF!</definedName>
    <definedName name="PL.ClubExp" localSheetId="5">#REF!</definedName>
    <definedName name="PL.ClubExp">#REF!</definedName>
    <definedName name="PL.Comissions" localSheetId="5">#REF!</definedName>
    <definedName name="PL.Comissions">#REF!</definedName>
    <definedName name="PL.CommissionExpdr" localSheetId="5">#REF!</definedName>
    <definedName name="PL.CommissionExpdr">#REF!</definedName>
    <definedName name="PL.Conference" localSheetId="5">#REF!</definedName>
    <definedName name="PL.Conference">#REF!</definedName>
    <definedName name="PL.ConsumptionOfStores" localSheetId="5">#REF!</definedName>
    <definedName name="PL.ConsumptionOfStores">#REF!</definedName>
    <definedName name="PL.ContToGratFund" localSheetId="5">#REF!</definedName>
    <definedName name="PL.ContToGratFund">#REF!</definedName>
    <definedName name="PL.ContToOthFund" localSheetId="5">#REF!</definedName>
    <definedName name="PL.ContToOthFund">#REF!</definedName>
    <definedName name="PL.ContToPF" localSheetId="5">#REF!</definedName>
    <definedName name="PL.ContToPF">#REF!</definedName>
    <definedName name="PL.ContToSuperAnnFund" localSheetId="5">#REF!</definedName>
    <definedName name="PL.ContToSuperAnnFund">#REF!</definedName>
    <definedName name="PL.ConveyanceExp" localSheetId="5">#REF!</definedName>
    <definedName name="PL.ConveyanceExp">#REF!</definedName>
    <definedName name="PL.DepreciationAmort" localSheetId="5">#REF!</definedName>
    <definedName name="PL.DepreciationAmort">#REF!</definedName>
    <definedName name="PL.Dividends" localSheetId="5">#REF!</definedName>
    <definedName name="PL.Dividends">#REF!</definedName>
    <definedName name="PL.Donation" localSheetId="5">#REF!</definedName>
    <definedName name="PL.Donation">#REF!</definedName>
    <definedName name="PL.Entertainment" localSheetId="5">#REF!</definedName>
    <definedName name="PL.Entertainment">#REF!</definedName>
    <definedName name="PL.Expenses" localSheetId="5">#REF!</definedName>
    <definedName name="PL.Expenses">#REF!</definedName>
    <definedName name="PL.Expenses_ii" localSheetId="5">#REF!</definedName>
    <definedName name="PL.Expenses_ii">#REF!</definedName>
    <definedName name="PL.FestivalCelebExp" localSheetId="5">#REF!</definedName>
    <definedName name="PL.FestivalCelebExp">#REF!</definedName>
    <definedName name="PL.ForeignTravelExp" localSheetId="5">#REF!</definedName>
    <definedName name="PL.ForeignTravelExp">#REF!</definedName>
    <definedName name="PL.Freight" localSheetId="5">#REF!</definedName>
    <definedName name="PL.Freight">#REF!</definedName>
    <definedName name="PL.Gift" localSheetId="5">#REF!</definedName>
    <definedName name="PL.Gift">#REF!</definedName>
    <definedName name="PL.GrossProfit" localSheetId="5">#REF!</definedName>
    <definedName name="PL.GrossProfit">#REF!</definedName>
    <definedName name="PL.GrossProfit_ii" localSheetId="5">#REF!</definedName>
    <definedName name="PL.GrossProfit_ii">#REF!</definedName>
    <definedName name="PL.GrossReceipt" localSheetId="5">#REF!</definedName>
    <definedName name="PL.GrossReceipt">#REF!</definedName>
    <definedName name="PL.GrossReceipt_ii" localSheetId="5">#REF!</definedName>
    <definedName name="PL.GrossReceipt_ii">#REF!</definedName>
    <definedName name="PL.GrossReceipts" localSheetId="5">#REF!</definedName>
    <definedName name="PL.GrossReceipts">#REF!</definedName>
    <definedName name="PL.GuestHouseExp" localSheetId="5">#REF!</definedName>
    <definedName name="PL.GuestHouseExp">#REF!</definedName>
    <definedName name="PL.Hospitality" localSheetId="5">#REF!</definedName>
    <definedName name="PL.Hospitality">#REF!</definedName>
    <definedName name="PL.HotelBoardLodge" localSheetId="5">#REF!</definedName>
    <definedName name="PL.HotelBoardLodge">#REF!</definedName>
    <definedName name="PL.InterestExpdr" localSheetId="5">#REF!</definedName>
    <definedName name="PL.InterestExpdr">#REF!</definedName>
    <definedName name="PL.InterestInc" localSheetId="5">#REF!</definedName>
    <definedName name="PL.InterestInc">#REF!</definedName>
    <definedName name="PL.KeyManInsur" localSheetId="5">#REF!</definedName>
    <definedName name="PL.KeyManInsur">#REF!</definedName>
    <definedName name="PL.LeaveEncash" localSheetId="5">#REF!</definedName>
    <definedName name="PL.LeaveEncash">#REF!</definedName>
    <definedName name="PL.LeaveTravelBenft" localSheetId="5">#REF!</definedName>
    <definedName name="PL.LeaveTravelBenft">#REF!</definedName>
    <definedName name="PL.LifeInsur" localSheetId="5">#REF!</definedName>
    <definedName name="PL.LifeInsur">#REF!</definedName>
    <definedName name="PL.MedExpReimb" localSheetId="5">#REF!</definedName>
    <definedName name="PL.MedExpReimb">#REF!</definedName>
    <definedName name="PL.MedInsur" localSheetId="5">#REF!</definedName>
    <definedName name="PL.MedInsur">#REF!</definedName>
    <definedName name="PL.MiscOthIncome" localSheetId="5">#REF!</definedName>
    <definedName name="PL.MiscOthIncome">#REF!</definedName>
    <definedName name="PL.NatureOfIncome_a" localSheetId="5">#REF!</definedName>
    <definedName name="PL.NatureOfIncome_a">#REF!</definedName>
    <definedName name="PL.NatureOfIncome_b" localSheetId="5">#REF!</definedName>
    <definedName name="PL.NatureOfIncome_b">#REF!</definedName>
    <definedName name="PL.NatureOfIncome_c" localSheetId="5">#REF!</definedName>
    <definedName name="PL.NatureOfIncome_c">#REF!</definedName>
    <definedName name="PL.NatureOfIncome_d" localSheetId="5">#REF!</definedName>
    <definedName name="PL.NatureOfIncome_d">#REF!</definedName>
    <definedName name="PL.NetProfit" localSheetId="5">#REF!</definedName>
    <definedName name="PL.NetProfit">#REF!</definedName>
    <definedName name="PL.NetProfit_ii" localSheetId="5">#REF!</definedName>
    <definedName name="PL.NetProfit_ii">#REF!</definedName>
    <definedName name="PL.OpeningStock" localSheetId="5">#REF!</definedName>
    <definedName name="PL.OpeningStock">#REF!</definedName>
    <definedName name="PL.OperatingRevenueAmt_a" localSheetId="5">#REF!</definedName>
    <definedName name="PL.OperatingRevenueAmt_a">#REF!</definedName>
    <definedName name="PL.OperatingRevenueAmt_b" localSheetId="5">#REF!</definedName>
    <definedName name="PL.OperatingRevenueAmt_b">#REF!</definedName>
    <definedName name="PL.OperatingRevenueAmt_c" localSheetId="5">#REF!</definedName>
    <definedName name="PL.OperatingRevenueAmt_c">#REF!</definedName>
    <definedName name="PL.OperatingRevenueAmt_d" localSheetId="5">#REF!</definedName>
    <definedName name="PL.OperatingRevenueAmt_d">#REF!</definedName>
    <definedName name="PL.OperatingRevenueName_a" localSheetId="5">#REF!</definedName>
    <definedName name="PL.OperatingRevenueName_a">#REF!</definedName>
    <definedName name="PL.OperatingRevenueName_b" localSheetId="5">#REF!</definedName>
    <definedName name="PL.OperatingRevenueName_b">#REF!</definedName>
    <definedName name="PL.OperatingRevenueName_c" localSheetId="5">#REF!</definedName>
    <definedName name="PL.OperatingRevenueName_c">#REF!</definedName>
    <definedName name="PL.OperatingRevenueName_d" localSheetId="5">#REF!</definedName>
    <definedName name="PL.OperatingRevenueName_d">#REF!</definedName>
    <definedName name="PL.OperatingRevenueTotAmt" localSheetId="5">#REF!</definedName>
    <definedName name="PL.OperatingRevenueTotAmt">#REF!</definedName>
    <definedName name="PL.OthEmpBenftExpdr" localSheetId="5">#REF!</definedName>
    <definedName name="PL.OthEmpBenftExpdr">#REF!</definedName>
    <definedName name="PL.OtherExpenses" localSheetId="5">#REF!</definedName>
    <definedName name="PL.OtherExpenses">#REF!</definedName>
    <definedName name="PL.OthersAmtLt1Lakh" localSheetId="5">#REF!</definedName>
    <definedName name="PL.OthersAmtLt1Lakh">#REF!</definedName>
    <definedName name="PL.OthersWherePANNotAvlble" localSheetId="5">#REF!</definedName>
    <definedName name="PL.OthersWherePANNotAvlble">#REF!</definedName>
    <definedName name="PL.OthInsur" localSheetId="5">#REF!</definedName>
    <definedName name="PL.OthInsur">#REF!</definedName>
    <definedName name="PL.OthProvisionsExpdr" localSheetId="5">#REF!</definedName>
    <definedName name="PL.OthProvisionsExpdr">#REF!</definedName>
    <definedName name="PL.PartnerAccBalTrf" localSheetId="5">#REF!</definedName>
    <definedName name="PL.PartnerAccBalTrf">#REF!</definedName>
    <definedName name="PL.PBIDTA" localSheetId="5">#REF!</definedName>
    <definedName name="PL.PBIDTA">#REF!</definedName>
    <definedName name="PL.PBT" localSheetId="5">#REF!</definedName>
    <definedName name="PL.PBT">#REF!</definedName>
    <definedName name="PL.PowerFuel" localSheetId="5">#REF!</definedName>
    <definedName name="PL.PowerFuel">#REF!</definedName>
    <definedName name="PL.ProfitAfterTax" localSheetId="5">#REF!</definedName>
    <definedName name="PL.ProfitAfterTax">#REF!</definedName>
    <definedName name="PL.ProfitOnAgriIncome" localSheetId="5">#REF!</definedName>
    <definedName name="PL.ProfitOnAgriIncome">#REF!</definedName>
    <definedName name="PL.ProfitOnCurrFluct" localSheetId="5">#REF!</definedName>
    <definedName name="PL.ProfitOnCurrFluct">#REF!</definedName>
    <definedName name="PL.ProfitOnInvChrSTT" localSheetId="5">#REF!</definedName>
    <definedName name="PL.ProfitOnInvChrSTT">#REF!</definedName>
    <definedName name="PL.ProfitOnOthInv" localSheetId="5">#REF!</definedName>
    <definedName name="PL.ProfitOnOthInv">#REF!</definedName>
    <definedName name="PL.ProfitOnSaleFixedAsset" localSheetId="5">#REF!</definedName>
    <definedName name="PL.ProfitOnSaleFixedAsset">#REF!</definedName>
    <definedName name="PL.ProvDefTax" localSheetId="5">#REF!</definedName>
    <definedName name="PL.ProvDefTax">#REF!</definedName>
    <definedName name="PL.ProvForBadDoubtDebt" localSheetId="5">#REF!</definedName>
    <definedName name="PL.ProvForBadDoubtDebt">#REF!</definedName>
    <definedName name="PL.ProvForCurrTax" localSheetId="5">#REF!</definedName>
    <definedName name="PL.ProvForCurrTax">#REF!</definedName>
    <definedName name="PL.Purchases" localSheetId="5">#REF!</definedName>
    <definedName name="PL.Purchases">#REF!</definedName>
    <definedName name="PL.RentExpdr" localSheetId="5">#REF!</definedName>
    <definedName name="PL.RentExpdr">#REF!</definedName>
    <definedName name="PL.RentInc" localSheetId="5">#REF!</definedName>
    <definedName name="PL.RentInc">#REF!</definedName>
    <definedName name="PL.RepairMach" localSheetId="5">#REF!</definedName>
    <definedName name="PL.RepairMach">#REF!</definedName>
    <definedName name="PL.RepairsBldg" localSheetId="5">#REF!</definedName>
    <definedName name="PL.RepairsBldg">#REF!</definedName>
    <definedName name="PL.SaleOfGoods" localSheetId="5">#REF!</definedName>
    <definedName name="PL.SaleOfGoods">#REF!</definedName>
    <definedName name="PL.SaleOfServices" localSheetId="5">#REF!</definedName>
    <definedName name="PL.SaleOfServices">#REF!</definedName>
    <definedName name="PL.SalePromoExp" localSheetId="5">#REF!</definedName>
    <definedName name="PL.SalePromoExp">#REF!</definedName>
    <definedName name="PL.SalsWages" localSheetId="5">#REF!</definedName>
    <definedName name="PL.SalsWages">#REF!</definedName>
    <definedName name="PL.Scholarship" localSheetId="5">#REF!</definedName>
    <definedName name="PL.Scholarship">#REF!</definedName>
    <definedName name="PL.StaffWelfareExp" localSheetId="5">#REF!</definedName>
    <definedName name="PL.StaffWelfareExp">#REF!</definedName>
    <definedName name="PL.TelephoneExp" localSheetId="5">#REF!</definedName>
    <definedName name="PL.TelephoneExp">#REF!</definedName>
    <definedName name="PL.TotalNAC" localSheetId="5">#REF!</definedName>
    <definedName name="PL.TotalNAC">#REF!</definedName>
    <definedName name="PL.TotCreditsToPL" localSheetId="5">#REF!</definedName>
    <definedName name="PL.TotCreditsToPL">#REF!</definedName>
    <definedName name="PL.TotEmployeeComp" localSheetId="5">#REF!</definedName>
    <definedName name="PL.TotEmployeeComp">#REF!</definedName>
    <definedName name="PL.TotInsurances" localSheetId="5">#REF!</definedName>
    <definedName name="PL.TotInsurances">#REF!</definedName>
    <definedName name="PL.TotOthIncome" localSheetId="5">#REF!</definedName>
    <definedName name="PL.TotOthIncome">#REF!</definedName>
    <definedName name="PL.TotRevenueFrmOperations" localSheetId="5">#REF!</definedName>
    <definedName name="PL.TotRevenueFrmOperations">#REF!</definedName>
    <definedName name="PL.TravelExp" localSheetId="5">#REF!</definedName>
    <definedName name="PL.TravelExp">#REF!</definedName>
    <definedName name="PL.TrfToReserves" localSheetId="5">#REF!</definedName>
    <definedName name="PL.TrfToReserves">#REF!</definedName>
    <definedName name="PLBD.Amount" localSheetId="5">#REF!</definedName>
    <definedName name="PLBD.Amount">#REF!</definedName>
    <definedName name="PLBD.Amount_a" localSheetId="5">#REF!</definedName>
    <definedName name="PLBD.Amount_a">#REF!</definedName>
    <definedName name="PLBD.Amount_b" localSheetId="5">#REF!</definedName>
    <definedName name="PLBD.Amount_b">#REF!</definedName>
    <definedName name="PLBD.Amount_c" localSheetId="5">#REF!</definedName>
    <definedName name="PLBD.Amount_c">#REF!</definedName>
    <definedName name="PLBD.Amount_d" localSheetId="5">#REF!</definedName>
    <definedName name="PLBD.Amount_d">#REF!</definedName>
    <definedName name="PLBD.Amount_e" localSheetId="5">#REF!</definedName>
    <definedName name="PLBD.Amount_e">#REF!</definedName>
    <definedName name="PLBD.PAN" localSheetId="5">#REF!</definedName>
    <definedName name="PLBD.PAN">#REF!</definedName>
    <definedName name="PLBD.PAN_a" localSheetId="5">#REF!</definedName>
    <definedName name="PLBD.PAN_a">#REF!</definedName>
    <definedName name="PLBD.PAN_b" localSheetId="5">#REF!</definedName>
    <definedName name="PLBD.PAN_b">#REF!</definedName>
    <definedName name="PLBD.PAN_c" localSheetId="5">#REF!</definedName>
    <definedName name="PLBD.PAN_c">#REF!</definedName>
    <definedName name="PLBD.PAN_d" localSheetId="5">#REF!</definedName>
    <definedName name="PLBD.PAN_d">#REF!</definedName>
    <definedName name="PLBD.PAN_e" localSheetId="5">#REF!</definedName>
    <definedName name="PLBD.PAN_e">#REF!</definedName>
    <definedName name="PLCE.NonResOtherCompany" localSheetId="5">#REF!</definedName>
    <definedName name="PLCE.NonResOtherCompany">#REF!</definedName>
    <definedName name="PLCE.Others" localSheetId="5">#REF!</definedName>
    <definedName name="PLCE.Others">#REF!</definedName>
    <definedName name="PLCrEx.OthDutyTaxCess" localSheetId="5">#REF!</definedName>
    <definedName name="PLCrEx.OthDutyTaxCess">#REF!</definedName>
    <definedName name="PLCrEx.ServiceTax" localSheetId="5">#REF!</definedName>
    <definedName name="PLCrEx.ServiceTax">#REF!</definedName>
    <definedName name="PLCrEx.TotExciseCustomsVAT" localSheetId="5">#REF!</definedName>
    <definedName name="PLCrEx.TotExciseCustomsVAT">#REF!</definedName>
    <definedName name="PLCrEx.UnionExciseDuty" localSheetId="5">#REF!</definedName>
    <definedName name="PLCrEx.UnionExciseDuty">#REF!</definedName>
    <definedName name="PLCrEx.VATorSaleTax" localSheetId="5">#REF!</definedName>
    <definedName name="PLCrEx.VATorSaleTax">#REF!</definedName>
    <definedName name="PLCS.FinishedGoods" localSheetId="5">#REF!</definedName>
    <definedName name="PLCS.FinishedGoods">#REF!</definedName>
    <definedName name="PLCS.RawMaterial" localSheetId="5">#REF!</definedName>
    <definedName name="PLCS.RawMaterial">#REF!</definedName>
    <definedName name="PLCS.TotIncome" localSheetId="5">#REF!</definedName>
    <definedName name="PLCS.TotIncome">#REF!</definedName>
    <definedName name="PLCS.WorkInProgress" localSheetId="5">#REF!</definedName>
    <definedName name="PLCS.WorkInProgress">#REF!</definedName>
    <definedName name="PLDutiEx.CounterVailDuty" localSheetId="5">#REF!</definedName>
    <definedName name="PLDutiEx.CounterVailDuty">#REF!</definedName>
    <definedName name="PLDutiEx.CustomDuty" localSheetId="5">#REF!</definedName>
    <definedName name="PLDutiEx.CustomDuty">#REF!</definedName>
    <definedName name="PLDutiEx.OthDutyTaxCess" localSheetId="5">#REF!</definedName>
    <definedName name="PLDutiEx.OthDutyTaxCess">#REF!</definedName>
    <definedName name="PLDutiEx.ServiceTax" localSheetId="5">#REF!</definedName>
    <definedName name="PLDutiEx.ServiceTax">#REF!</definedName>
    <definedName name="PLDutiEx.SplAddDuty" localSheetId="5">#REF!</definedName>
    <definedName name="PLDutiEx.SplAddDuty">#REF!</definedName>
    <definedName name="PLDutiEx.TotExciseCustomsVAT" localSheetId="5">#REF!</definedName>
    <definedName name="PLDutiEx.TotExciseCustomsVAT">#REF!</definedName>
    <definedName name="PLDutiEx.UnionExciseDuty" localSheetId="5">#REF!</definedName>
    <definedName name="PLDutiEx.UnionExciseDuty">#REF!</definedName>
    <definedName name="PLDutiEx.VATorSaleTax" localSheetId="5">#REF!</definedName>
    <definedName name="PLDutiEx.VATorSaleTax">#REF!</definedName>
    <definedName name="PLI.NonResOtherCompany" localSheetId="5">#REF!</definedName>
    <definedName name="PLI.NonResOtherCompany">#REF!</definedName>
    <definedName name="PLI.Others" localSheetId="5">#REF!</definedName>
    <definedName name="PLI.Others">#REF!</definedName>
    <definedName name="PLOE.ExpenseAmt_a" localSheetId="5">#REF!</definedName>
    <definedName name="PLOE.ExpenseAmt_a">#REF!</definedName>
    <definedName name="PLOE.ExpenseAmt_b" localSheetId="5">#REF!</definedName>
    <definedName name="PLOE.ExpenseAmt_b">#REF!</definedName>
    <definedName name="PLOE.ExpenseAmt_c" localSheetId="5">#REF!</definedName>
    <definedName name="PLOE.ExpenseAmt_c">#REF!</definedName>
    <definedName name="PLOE.ExpenseAmt_d" localSheetId="5">#REF!</definedName>
    <definedName name="PLOE.ExpenseAmt_d">#REF!</definedName>
    <definedName name="PLOE.ExpenseNature_a" localSheetId="5">#REF!</definedName>
    <definedName name="PLOE.ExpenseNature_a">#REF!</definedName>
    <definedName name="PLOE.ExpenseNature_b" localSheetId="5">#REF!</definedName>
    <definedName name="PLOE.ExpenseNature_b">#REF!</definedName>
    <definedName name="PLOE.ExpenseNature_c" localSheetId="5">#REF!</definedName>
    <definedName name="PLOE.ExpenseNature_c">#REF!</definedName>
    <definedName name="PLOE.ExpenseNature_d" localSheetId="5">#REF!</definedName>
    <definedName name="PLOE.ExpenseNature_d">#REF!</definedName>
    <definedName name="PLOS.FinishedGoods" localSheetId="5">#REF!</definedName>
    <definedName name="PLOS.FinishedGoods">#REF!</definedName>
    <definedName name="PLOS.RawMaterial" localSheetId="5">#REF!</definedName>
    <definedName name="PLOS.RawMaterial">#REF!</definedName>
    <definedName name="PLOS.WorkInProgress" localSheetId="5">#REF!</definedName>
    <definedName name="PLOS.WorkInProgress">#REF!</definedName>
    <definedName name="PLPC.NonResOtherCompany" localSheetId="5">#REF!</definedName>
    <definedName name="PLPC.NonResOtherCompany">#REF!</definedName>
    <definedName name="PLPC.Others" localSheetId="5">#REF!</definedName>
    <definedName name="PLPC.Others">#REF!</definedName>
    <definedName name="PLPC.Total" localSheetId="5">#REF!</definedName>
    <definedName name="PLPC.Total">#REF!</definedName>
    <definedName name="PLRateEx.Cess" localSheetId="5">#REF!</definedName>
    <definedName name="PLRateEx.Cess">#REF!</definedName>
    <definedName name="PLRateEx.OthDutyTaxCess" localSheetId="5">#REF!</definedName>
    <definedName name="PLRateEx.OthDutyTaxCess">#REF!</definedName>
    <definedName name="PLRateEx.ServiceTax" localSheetId="5">#REF!</definedName>
    <definedName name="PLRateEx.ServiceTax">#REF!</definedName>
    <definedName name="PLRateEx.TotExciseCustomsVAT" localSheetId="5">#REF!</definedName>
    <definedName name="PLRateEx.TotExciseCustomsVAT">#REF!</definedName>
    <definedName name="PLRateEx.UnionExciseDuty" localSheetId="5">#REF!</definedName>
    <definedName name="PLRateEx.UnionExciseDuty">#REF!</definedName>
    <definedName name="PLRateEx.VATorSaleTax" localSheetId="5">#REF!</definedName>
    <definedName name="PLRateEx.VATorSaleTax">#REF!</definedName>
    <definedName name="PLRY.NonResOtherCompany" localSheetId="5">#REF!</definedName>
    <definedName name="PLRY.NonResOtherCompany">#REF!</definedName>
    <definedName name="PLRY.Others" localSheetId="5">#REF!</definedName>
    <definedName name="PLRY.Others">#REF!</definedName>
    <definedName name="PLRY.Total" localSheetId="5">#REF!</definedName>
    <definedName name="PLRY.Total">#REF!</definedName>
    <definedName name="PortugueseCode">[1]DropDownValues!$D$72:$D$74</definedName>
    <definedName name="_xlnm.Print_Area" localSheetId="5">'2603'!$A$1:$G$24</definedName>
    <definedName name="_xlnm.Print_Area" localSheetId="6">'DU-2 (2)'!$A$1:$E$96</definedName>
    <definedName name="_xlnm.Print_Area" localSheetId="7">'DU-4'!$A$1:$E$94</definedName>
    <definedName name="_xlnm.Print_Area" localSheetId="1">'DU-4 (2)'!$A$1:$E$97</definedName>
    <definedName name="_xlnm.Print_Area" localSheetId="0">'DU-6 (2)'!$A$1:$E$97</definedName>
    <definedName name="_xlnm.Print_Area" localSheetId="2">'DU-8 (2)'!$A$1:$E$97</definedName>
    <definedName name="_xlnm.Print_Area" localSheetId="3">Front!$A$1:$E$34</definedName>
    <definedName name="_xlnm.Print_Area" localSheetId="4">'Mock '!$A$1:$E$94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5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5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'[3]DropDown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2" l="1"/>
  <c r="G35" i="42" l="1"/>
  <c r="F35" i="42"/>
  <c r="F39" i="42" s="1"/>
  <c r="C38" i="42"/>
  <c r="F30" i="42"/>
  <c r="G30" i="42"/>
  <c r="E30" i="42"/>
  <c r="F29" i="42"/>
  <c r="G29" i="42"/>
  <c r="F28" i="42"/>
  <c r="G28" i="42"/>
  <c r="F27" i="42"/>
  <c r="G27" i="42"/>
  <c r="G26" i="42"/>
  <c r="F26" i="42"/>
  <c r="C30" i="42"/>
  <c r="D27" i="42"/>
  <c r="E27" i="42"/>
  <c r="D26" i="42"/>
  <c r="E26" i="42"/>
  <c r="G43" i="42" l="1"/>
  <c r="E43" i="42"/>
  <c r="C43" i="42"/>
  <c r="A43" i="42"/>
  <c r="G42" i="42"/>
  <c r="E42" i="42"/>
  <c r="C42" i="42"/>
  <c r="A42" i="42"/>
  <c r="G40" i="42"/>
  <c r="F40" i="42"/>
  <c r="E40" i="42"/>
  <c r="D40" i="42"/>
  <c r="C40" i="42"/>
  <c r="E44" i="42"/>
  <c r="E35" i="42"/>
  <c r="G39" i="42" s="1"/>
  <c r="G44" i="42" s="1"/>
  <c r="D35" i="42"/>
  <c r="D39" i="42" s="1"/>
  <c r="C35" i="42"/>
  <c r="E29" i="42"/>
  <c r="D29" i="42"/>
  <c r="C29" i="42"/>
  <c r="E28" i="42"/>
  <c r="D28" i="42"/>
  <c r="C28" i="42"/>
  <c r="C27" i="42"/>
  <c r="C26" i="42"/>
  <c r="C39" i="42" l="1"/>
  <c r="C44" i="42" s="1"/>
  <c r="D28" i="21" l="1"/>
  <c r="E28" i="21" s="1"/>
  <c r="A96" i="23" l="1"/>
  <c r="E95" i="23"/>
  <c r="D95" i="23"/>
  <c r="C95" i="23"/>
  <c r="A95" i="23"/>
  <c r="E94" i="23"/>
  <c r="D94" i="23"/>
  <c r="C94" i="23"/>
  <c r="E93" i="23"/>
  <c r="D93" i="23"/>
  <c r="C93" i="23"/>
  <c r="E91" i="23"/>
  <c r="E89" i="23"/>
  <c r="D89" i="23"/>
  <c r="D91" i="23" s="1"/>
  <c r="C89" i="23"/>
  <c r="C91" i="23" s="1"/>
  <c r="E88" i="23"/>
  <c r="D88" i="23"/>
  <c r="C88" i="23"/>
  <c r="D87" i="23"/>
  <c r="C87" i="23"/>
  <c r="D86" i="23"/>
  <c r="C86" i="23"/>
  <c r="E85" i="23"/>
  <c r="D85" i="23"/>
  <c r="C85" i="23"/>
  <c r="D84" i="23"/>
  <c r="C84" i="23"/>
  <c r="B83" i="23"/>
  <c r="A83" i="23"/>
  <c r="B78" i="23"/>
  <c r="A78" i="23"/>
  <c r="B73" i="23"/>
  <c r="A73" i="23"/>
  <c r="E62" i="23"/>
  <c r="D62" i="23"/>
  <c r="C62" i="23"/>
  <c r="E61" i="23"/>
  <c r="D61" i="23"/>
  <c r="C61" i="23"/>
  <c r="E59" i="23"/>
  <c r="D59" i="23"/>
  <c r="C59" i="23"/>
  <c r="E58" i="23"/>
  <c r="D58" i="23"/>
  <c r="C58" i="23"/>
  <c r="E57" i="23"/>
  <c r="E60" i="23" s="1"/>
  <c r="E63" i="23" s="1"/>
  <c r="D57" i="23"/>
  <c r="D60" i="23" s="1"/>
  <c r="D63" i="23" s="1"/>
  <c r="C57" i="23"/>
  <c r="C60" i="23" s="1"/>
  <c r="C63" i="23" s="1"/>
  <c r="E56" i="23"/>
  <c r="A72" i="23" s="1"/>
  <c r="A77" i="23" s="1"/>
  <c r="A82" i="23" s="1"/>
  <c r="D56" i="23"/>
  <c r="A71" i="23" s="1"/>
  <c r="A76" i="23" s="1"/>
  <c r="A81" i="23" s="1"/>
  <c r="C25" i="23"/>
  <c r="E45" i="23" s="1"/>
  <c r="E86" i="23" s="1"/>
  <c r="C24" i="23"/>
  <c r="E43" i="23" s="1"/>
  <c r="C23" i="23"/>
  <c r="E42" i="23" s="1"/>
  <c r="E84" i="23" s="1"/>
  <c r="C56" i="23" l="1"/>
  <c r="A70" i="23" s="1"/>
  <c r="A75" i="23" s="1"/>
  <c r="A80" i="23" s="1"/>
  <c r="B71" i="23"/>
  <c r="B76" i="23" s="1"/>
  <c r="B81" i="23" s="1"/>
  <c r="D64" i="23"/>
  <c r="C64" i="23"/>
  <c r="B70" i="23"/>
  <c r="B75" i="23" s="1"/>
  <c r="B80" i="23" s="1"/>
  <c r="E64" i="23"/>
  <c r="B72" i="23"/>
  <c r="B77" i="23" s="1"/>
  <c r="B82" i="23" s="1"/>
  <c r="C70" i="23" l="1"/>
  <c r="C67" i="23"/>
  <c r="D70" i="23" s="1"/>
  <c r="C68" i="23"/>
  <c r="C71" i="23"/>
  <c r="D67" i="23"/>
  <c r="D71" i="23" s="1"/>
  <c r="D76" i="23" s="1"/>
  <c r="D81" i="23" s="1"/>
  <c r="C72" i="23"/>
  <c r="E67" i="23"/>
  <c r="D72" i="23" s="1"/>
  <c r="D77" i="23" s="1"/>
  <c r="D82" i="23" s="1"/>
  <c r="E68" i="23" l="1"/>
  <c r="D68" i="23"/>
  <c r="D73" i="23"/>
  <c r="D78" i="23" s="1"/>
  <c r="D83" i="23" s="1"/>
  <c r="D75" i="23"/>
  <c r="D80" i="23" s="1"/>
  <c r="E72" i="23"/>
  <c r="E77" i="23" s="1"/>
  <c r="E82" i="23" s="1"/>
  <c r="C77" i="23"/>
  <c r="C82" i="23" s="1"/>
  <c r="E71" i="23"/>
  <c r="E76" i="23" s="1"/>
  <c r="E81" i="23" s="1"/>
  <c r="C76" i="23"/>
  <c r="C81" i="23" s="1"/>
  <c r="C75" i="23"/>
  <c r="C80" i="23" s="1"/>
  <c r="C73" i="23"/>
  <c r="C78" i="23" s="1"/>
  <c r="C83" i="23" s="1"/>
  <c r="E70" i="23"/>
  <c r="E75" i="23" l="1"/>
  <c r="E80" i="23" s="1"/>
  <c r="E73" i="23"/>
  <c r="E78" i="23" s="1"/>
  <c r="E83" i="23" s="1"/>
  <c r="A92" i="13" l="1"/>
  <c r="A94" i="21" l="1"/>
  <c r="E93" i="21"/>
  <c r="D93" i="21"/>
  <c r="C93" i="21"/>
  <c r="A93" i="21"/>
  <c r="E92" i="21"/>
  <c r="D92" i="21"/>
  <c r="C92" i="21"/>
  <c r="E91" i="21"/>
  <c r="D91" i="21"/>
  <c r="C91" i="21"/>
  <c r="E88" i="21"/>
  <c r="E90" i="21" s="1"/>
  <c r="D88" i="21"/>
  <c r="D90" i="21" s="1"/>
  <c r="C88" i="21"/>
  <c r="C90" i="21" s="1"/>
  <c r="E87" i="21"/>
  <c r="D87" i="21"/>
  <c r="C87" i="21"/>
  <c r="D86" i="21"/>
  <c r="C86" i="21"/>
  <c r="E85" i="21"/>
  <c r="D85" i="21"/>
  <c r="C85" i="21"/>
  <c r="D84" i="21"/>
  <c r="C84" i="21"/>
  <c r="B83" i="21"/>
  <c r="A83" i="21"/>
  <c r="B78" i="21"/>
  <c r="A78" i="21"/>
  <c r="B73" i="21"/>
  <c r="A73" i="21"/>
  <c r="E62" i="21"/>
  <c r="D62" i="21"/>
  <c r="C62" i="21"/>
  <c r="E61" i="21"/>
  <c r="D61" i="21"/>
  <c r="C61" i="21"/>
  <c r="E59" i="21"/>
  <c r="D59" i="21"/>
  <c r="C59" i="21"/>
  <c r="E58" i="21"/>
  <c r="D58" i="21"/>
  <c r="C58" i="21"/>
  <c r="E57" i="21"/>
  <c r="D57" i="21"/>
  <c r="C57" i="21"/>
  <c r="E56" i="21"/>
  <c r="A72" i="21" s="1"/>
  <c r="A77" i="21" s="1"/>
  <c r="A82" i="21" s="1"/>
  <c r="D56" i="21"/>
  <c r="A71" i="21" s="1"/>
  <c r="A76" i="21" s="1"/>
  <c r="A81" i="21" s="1"/>
  <c r="C25" i="21"/>
  <c r="E44" i="21" s="1"/>
  <c r="E86" i="21" s="1"/>
  <c r="C24" i="21"/>
  <c r="E43" i="21" s="1"/>
  <c r="C23" i="21"/>
  <c r="E42" i="21" s="1"/>
  <c r="E84" i="21" s="1"/>
  <c r="D60" i="21" l="1"/>
  <c r="D63" i="21" s="1"/>
  <c r="B71" i="21" s="1"/>
  <c r="B76" i="21" s="1"/>
  <c r="B81" i="21" s="1"/>
  <c r="E60" i="21"/>
  <c r="E63" i="21" s="1"/>
  <c r="B72" i="21" s="1"/>
  <c r="B77" i="21" s="1"/>
  <c r="B82" i="21" s="1"/>
  <c r="C60" i="21"/>
  <c r="C63" i="21" s="1"/>
  <c r="B70" i="21" s="1"/>
  <c r="B75" i="21" s="1"/>
  <c r="B80" i="21" s="1"/>
  <c r="C56" i="21"/>
  <c r="A70" i="21" s="1"/>
  <c r="A75" i="21" s="1"/>
  <c r="A80" i="21" s="1"/>
  <c r="A97" i="20"/>
  <c r="E96" i="20"/>
  <c r="D96" i="20"/>
  <c r="C96" i="20"/>
  <c r="A96" i="20"/>
  <c r="E95" i="20"/>
  <c r="D95" i="20"/>
  <c r="C95" i="20"/>
  <c r="E94" i="20"/>
  <c r="D94" i="20"/>
  <c r="C94" i="20"/>
  <c r="D92" i="20"/>
  <c r="E90" i="20"/>
  <c r="E92" i="20" s="1"/>
  <c r="D90" i="20"/>
  <c r="C90" i="20"/>
  <c r="C92" i="20" s="1"/>
  <c r="E89" i="20"/>
  <c r="D89" i="20"/>
  <c r="C89" i="20"/>
  <c r="D88" i="20"/>
  <c r="C88" i="20"/>
  <c r="D87" i="20"/>
  <c r="C87" i="20"/>
  <c r="E86" i="20"/>
  <c r="D86" i="20"/>
  <c r="C86" i="20"/>
  <c r="D85" i="20"/>
  <c r="C85" i="20"/>
  <c r="B84" i="20"/>
  <c r="A84" i="20"/>
  <c r="B79" i="20"/>
  <c r="A79" i="20"/>
  <c r="B74" i="20"/>
  <c r="A74" i="20"/>
  <c r="E63" i="20"/>
  <c r="D63" i="20"/>
  <c r="C63" i="20"/>
  <c r="E62" i="20"/>
  <c r="D62" i="20"/>
  <c r="C62" i="20"/>
  <c r="D61" i="20"/>
  <c r="D64" i="20" s="1"/>
  <c r="E60" i="20"/>
  <c r="D60" i="20"/>
  <c r="C60" i="20"/>
  <c r="E59" i="20"/>
  <c r="D59" i="20"/>
  <c r="C59" i="20"/>
  <c r="E58" i="20"/>
  <c r="D58" i="20"/>
  <c r="C58" i="20"/>
  <c r="E57" i="20"/>
  <c r="A73" i="20" s="1"/>
  <c r="A78" i="20" s="1"/>
  <c r="A83" i="20" s="1"/>
  <c r="D57" i="20"/>
  <c r="A72" i="20" s="1"/>
  <c r="A77" i="20" s="1"/>
  <c r="A82" i="20" s="1"/>
  <c r="C25" i="20"/>
  <c r="E45" i="20" s="1"/>
  <c r="E87" i="20" s="1"/>
  <c r="C24" i="20"/>
  <c r="E43" i="20" s="1"/>
  <c r="C23" i="20"/>
  <c r="C57" i="20" s="1"/>
  <c r="A71" i="20" s="1"/>
  <c r="A76" i="20" s="1"/>
  <c r="A81" i="20" s="1"/>
  <c r="A97" i="19"/>
  <c r="E96" i="19"/>
  <c r="D96" i="19"/>
  <c r="A96" i="19"/>
  <c r="E95" i="19"/>
  <c r="D95" i="19"/>
  <c r="E94" i="19"/>
  <c r="D94" i="19"/>
  <c r="C94" i="19"/>
  <c r="D92" i="19"/>
  <c r="E90" i="19"/>
  <c r="E92" i="19" s="1"/>
  <c r="D90" i="19"/>
  <c r="C90" i="19"/>
  <c r="C92" i="19" s="1"/>
  <c r="E89" i="19"/>
  <c r="D89" i="19"/>
  <c r="C89" i="19"/>
  <c r="E88" i="19"/>
  <c r="D88" i="19"/>
  <c r="C88" i="19"/>
  <c r="D87" i="19"/>
  <c r="C87" i="19"/>
  <c r="E86" i="19"/>
  <c r="D86" i="19"/>
  <c r="C86" i="19"/>
  <c r="D85" i="19"/>
  <c r="C85" i="19"/>
  <c r="B84" i="19"/>
  <c r="A84" i="19"/>
  <c r="B79" i="19"/>
  <c r="A79" i="19"/>
  <c r="B74" i="19"/>
  <c r="A74" i="19"/>
  <c r="E63" i="19"/>
  <c r="D63" i="19"/>
  <c r="C63" i="19"/>
  <c r="E62" i="19"/>
  <c r="D62" i="19"/>
  <c r="C62" i="19"/>
  <c r="E60" i="19"/>
  <c r="D60" i="19"/>
  <c r="C60" i="19"/>
  <c r="E59" i="19"/>
  <c r="D59" i="19"/>
  <c r="C59" i="19"/>
  <c r="E58" i="19"/>
  <c r="D58" i="19"/>
  <c r="D61" i="19" s="1"/>
  <c r="C58" i="19"/>
  <c r="C61" i="19" s="1"/>
  <c r="C64" i="19" s="1"/>
  <c r="E57" i="19"/>
  <c r="A73" i="19" s="1"/>
  <c r="A78" i="19" s="1"/>
  <c r="A83" i="19" s="1"/>
  <c r="D57" i="19"/>
  <c r="A72" i="19" s="1"/>
  <c r="A77" i="19" s="1"/>
  <c r="A82" i="19" s="1"/>
  <c r="C25" i="19"/>
  <c r="E45" i="19" s="1"/>
  <c r="E87" i="19" s="1"/>
  <c r="C24" i="19"/>
  <c r="E43" i="19" s="1"/>
  <c r="C23" i="19"/>
  <c r="E42" i="19" s="1"/>
  <c r="E85" i="19" s="1"/>
  <c r="A97" i="18"/>
  <c r="E96" i="18"/>
  <c r="D96" i="18"/>
  <c r="C96" i="18"/>
  <c r="A96" i="18"/>
  <c r="E95" i="18"/>
  <c r="D95" i="18"/>
  <c r="C95" i="18"/>
  <c r="E94" i="18"/>
  <c r="D94" i="18"/>
  <c r="C94" i="18"/>
  <c r="E90" i="18"/>
  <c r="E92" i="18" s="1"/>
  <c r="D90" i="18"/>
  <c r="D92" i="18" s="1"/>
  <c r="C90" i="18"/>
  <c r="C92" i="18" s="1"/>
  <c r="E89" i="18"/>
  <c r="D89" i="18"/>
  <c r="C89" i="18"/>
  <c r="E88" i="18"/>
  <c r="D88" i="18"/>
  <c r="C88" i="18"/>
  <c r="D87" i="18"/>
  <c r="C87" i="18"/>
  <c r="E86" i="18"/>
  <c r="D86" i="18"/>
  <c r="C86" i="18"/>
  <c r="D85" i="18"/>
  <c r="C85" i="18"/>
  <c r="B84" i="18"/>
  <c r="A84" i="18"/>
  <c r="B79" i="18"/>
  <c r="A79" i="18"/>
  <c r="B74" i="18"/>
  <c r="A74" i="18"/>
  <c r="E63" i="18"/>
  <c r="D63" i="18"/>
  <c r="C63" i="18"/>
  <c r="E62" i="18"/>
  <c r="D62" i="18"/>
  <c r="C62" i="18"/>
  <c r="E60" i="18"/>
  <c r="E61" i="18" s="1"/>
  <c r="E64" i="18" s="1"/>
  <c r="D60" i="18"/>
  <c r="C60" i="18"/>
  <c r="E59" i="18"/>
  <c r="D59" i="18"/>
  <c r="C59" i="18"/>
  <c r="E58" i="18"/>
  <c r="D58" i="18"/>
  <c r="D61" i="18" s="1"/>
  <c r="C58" i="18"/>
  <c r="E57" i="18"/>
  <c r="A73" i="18" s="1"/>
  <c r="A78" i="18" s="1"/>
  <c r="A83" i="18" s="1"/>
  <c r="D57" i="18"/>
  <c r="A72" i="18" s="1"/>
  <c r="A77" i="18" s="1"/>
  <c r="A82" i="18" s="1"/>
  <c r="C25" i="18"/>
  <c r="E45" i="18" s="1"/>
  <c r="E87" i="18" s="1"/>
  <c r="C24" i="18"/>
  <c r="E43" i="18" s="1"/>
  <c r="C23" i="18"/>
  <c r="C57" i="18" s="1"/>
  <c r="A71" i="18" s="1"/>
  <c r="A76" i="18" s="1"/>
  <c r="A81" i="18" s="1"/>
  <c r="E42" i="20" l="1"/>
  <c r="E85" i="20" s="1"/>
  <c r="E61" i="19"/>
  <c r="E64" i="19" s="1"/>
  <c r="C61" i="18"/>
  <c r="C64" i="18" s="1"/>
  <c r="D64" i="18"/>
  <c r="C61" i="20"/>
  <c r="C64" i="20" s="1"/>
  <c r="E61" i="20"/>
  <c r="E64" i="20" s="1"/>
  <c r="E65" i="20" s="1"/>
  <c r="D64" i="19"/>
  <c r="D65" i="19" s="1"/>
  <c r="C57" i="19"/>
  <c r="A71" i="19" s="1"/>
  <c r="A76" i="19" s="1"/>
  <c r="A81" i="19" s="1"/>
  <c r="D64" i="21"/>
  <c r="D67" i="21" s="1"/>
  <c r="D71" i="21" s="1"/>
  <c r="D76" i="21" s="1"/>
  <c r="D81" i="21" s="1"/>
  <c r="C64" i="21"/>
  <c r="C70" i="21" s="1"/>
  <c r="E64" i="21"/>
  <c r="C72" i="21" s="1"/>
  <c r="B71" i="20"/>
  <c r="B76" i="20" s="1"/>
  <c r="B81" i="20" s="1"/>
  <c r="C65" i="20"/>
  <c r="B72" i="20"/>
  <c r="B77" i="20" s="1"/>
  <c r="B82" i="20" s="1"/>
  <c r="D65" i="20"/>
  <c r="B73" i="20"/>
  <c r="B78" i="20" s="1"/>
  <c r="B83" i="20" s="1"/>
  <c r="E65" i="19"/>
  <c r="B73" i="19"/>
  <c r="B78" i="19" s="1"/>
  <c r="B83" i="19" s="1"/>
  <c r="B71" i="19"/>
  <c r="B76" i="19" s="1"/>
  <c r="B81" i="19" s="1"/>
  <c r="C65" i="19"/>
  <c r="B72" i="18"/>
  <c r="B77" i="18" s="1"/>
  <c r="B82" i="18" s="1"/>
  <c r="D65" i="18"/>
  <c r="B73" i="18"/>
  <c r="B78" i="18" s="1"/>
  <c r="B83" i="18" s="1"/>
  <c r="E65" i="18"/>
  <c r="C65" i="18"/>
  <c r="B71" i="18"/>
  <c r="B76" i="18" s="1"/>
  <c r="B81" i="18" s="1"/>
  <c r="E42" i="18"/>
  <c r="E85" i="18" s="1"/>
  <c r="F29" i="16"/>
  <c r="F18" i="16"/>
  <c r="B72" i="19" l="1"/>
  <c r="B77" i="19" s="1"/>
  <c r="B82" i="19" s="1"/>
  <c r="C71" i="21"/>
  <c r="C76" i="21" s="1"/>
  <c r="C81" i="21" s="1"/>
  <c r="E67" i="21"/>
  <c r="D72" i="21" s="1"/>
  <c r="D77" i="21" s="1"/>
  <c r="D82" i="21" s="1"/>
  <c r="C67" i="21"/>
  <c r="D70" i="21" s="1"/>
  <c r="D75" i="21" s="1"/>
  <c r="D80" i="21" s="1"/>
  <c r="C75" i="21"/>
  <c r="C80" i="21" s="1"/>
  <c r="D68" i="21"/>
  <c r="C77" i="21"/>
  <c r="C82" i="21" s="1"/>
  <c r="C71" i="20"/>
  <c r="C68" i="20"/>
  <c r="D71" i="20" s="1"/>
  <c r="C72" i="20"/>
  <c r="D68" i="20"/>
  <c r="D72" i="20" s="1"/>
  <c r="D77" i="20" s="1"/>
  <c r="D82" i="20" s="1"/>
  <c r="E68" i="20"/>
  <c r="D73" i="20" s="1"/>
  <c r="D78" i="20" s="1"/>
  <c r="D83" i="20" s="1"/>
  <c r="C73" i="20"/>
  <c r="C73" i="19"/>
  <c r="E68" i="19"/>
  <c r="D73" i="19" s="1"/>
  <c r="D78" i="19" s="1"/>
  <c r="D83" i="19" s="1"/>
  <c r="C71" i="19"/>
  <c r="C68" i="19"/>
  <c r="D71" i="19" s="1"/>
  <c r="C72" i="19"/>
  <c r="D68" i="19"/>
  <c r="D72" i="19" s="1"/>
  <c r="D77" i="19" s="1"/>
  <c r="D82" i="19" s="1"/>
  <c r="C72" i="18"/>
  <c r="D68" i="18"/>
  <c r="D72" i="18" s="1"/>
  <c r="D77" i="18" s="1"/>
  <c r="D82" i="18" s="1"/>
  <c r="C71" i="18"/>
  <c r="C68" i="18"/>
  <c r="D71" i="18" s="1"/>
  <c r="C73" i="18"/>
  <c r="E68" i="18"/>
  <c r="D73" i="18" s="1"/>
  <c r="D78" i="18" s="1"/>
  <c r="D83" i="18" s="1"/>
  <c r="C69" i="18" l="1"/>
  <c r="D69" i="18"/>
  <c r="C69" i="20"/>
  <c r="E69" i="18"/>
  <c r="E71" i="21"/>
  <c r="E76" i="21" s="1"/>
  <c r="E81" i="21" s="1"/>
  <c r="E68" i="21"/>
  <c r="E72" i="21"/>
  <c r="E77" i="21" s="1"/>
  <c r="E82" i="21" s="1"/>
  <c r="C73" i="21"/>
  <c r="C78" i="21" s="1"/>
  <c r="C83" i="21" s="1"/>
  <c r="E70" i="21"/>
  <c r="C68" i="21"/>
  <c r="D73" i="21"/>
  <c r="D78" i="21" s="1"/>
  <c r="D83" i="21" s="1"/>
  <c r="D74" i="20"/>
  <c r="D79" i="20" s="1"/>
  <c r="D84" i="20" s="1"/>
  <c r="D76" i="20"/>
  <c r="D81" i="20" s="1"/>
  <c r="E73" i="20"/>
  <c r="E78" i="20" s="1"/>
  <c r="E83" i="20" s="1"/>
  <c r="C78" i="20"/>
  <c r="C83" i="20" s="1"/>
  <c r="C77" i="20"/>
  <c r="C82" i="20" s="1"/>
  <c r="E72" i="20"/>
  <c r="E77" i="20" s="1"/>
  <c r="E82" i="20" s="1"/>
  <c r="C76" i="20"/>
  <c r="C81" i="20" s="1"/>
  <c r="C74" i="20"/>
  <c r="C79" i="20" s="1"/>
  <c r="C84" i="20" s="1"/>
  <c r="E71" i="20"/>
  <c r="E69" i="20"/>
  <c r="D69" i="20"/>
  <c r="C69" i="19"/>
  <c r="C77" i="19"/>
  <c r="C82" i="19" s="1"/>
  <c r="E72" i="19"/>
  <c r="E77" i="19" s="1"/>
  <c r="E82" i="19" s="1"/>
  <c r="E69" i="19"/>
  <c r="D76" i="19"/>
  <c r="D81" i="19" s="1"/>
  <c r="D74" i="19"/>
  <c r="D79" i="19" s="1"/>
  <c r="D84" i="19" s="1"/>
  <c r="D69" i="19"/>
  <c r="C74" i="19"/>
  <c r="C79" i="19" s="1"/>
  <c r="C84" i="19" s="1"/>
  <c r="E71" i="19"/>
  <c r="C76" i="19"/>
  <c r="C81" i="19" s="1"/>
  <c r="C78" i="19"/>
  <c r="C83" i="19" s="1"/>
  <c r="E73" i="19"/>
  <c r="E78" i="19" s="1"/>
  <c r="E83" i="19" s="1"/>
  <c r="D76" i="18"/>
  <c r="D81" i="18" s="1"/>
  <c r="D74" i="18"/>
  <c r="D79" i="18" s="1"/>
  <c r="D84" i="18" s="1"/>
  <c r="C77" i="18"/>
  <c r="C82" i="18" s="1"/>
  <c r="E72" i="18"/>
  <c r="E77" i="18" s="1"/>
  <c r="E82" i="18" s="1"/>
  <c r="E73" i="18"/>
  <c r="E78" i="18" s="1"/>
  <c r="E83" i="18" s="1"/>
  <c r="C78" i="18"/>
  <c r="C83" i="18" s="1"/>
  <c r="C74" i="18"/>
  <c r="C79" i="18" s="1"/>
  <c r="C84" i="18" s="1"/>
  <c r="C76" i="18"/>
  <c r="C81" i="18" s="1"/>
  <c r="E71" i="18"/>
  <c r="D86" i="13"/>
  <c r="A94" i="13"/>
  <c r="E93" i="13"/>
  <c r="D93" i="13"/>
  <c r="C93" i="13"/>
  <c r="A93" i="13"/>
  <c r="E92" i="13"/>
  <c r="D92" i="13"/>
  <c r="C92" i="13"/>
  <c r="E91" i="13"/>
  <c r="D91" i="13"/>
  <c r="C91" i="13"/>
  <c r="E88" i="13"/>
  <c r="E90" i="13" s="1"/>
  <c r="D88" i="13"/>
  <c r="D90" i="13" s="1"/>
  <c r="C88" i="13"/>
  <c r="C90" i="13" s="1"/>
  <c r="E87" i="13"/>
  <c r="D87" i="13"/>
  <c r="C87" i="13"/>
  <c r="C86" i="13"/>
  <c r="E85" i="13"/>
  <c r="D85" i="13"/>
  <c r="C85" i="13"/>
  <c r="D84" i="13"/>
  <c r="C84" i="13"/>
  <c r="B83" i="13"/>
  <c r="A83" i="13"/>
  <c r="B78" i="13"/>
  <c r="A78" i="13"/>
  <c r="B73" i="13"/>
  <c r="A73" i="13"/>
  <c r="E62" i="13"/>
  <c r="D62" i="13"/>
  <c r="C62" i="13"/>
  <c r="E61" i="13"/>
  <c r="D61" i="13"/>
  <c r="C61" i="13"/>
  <c r="E59" i="13"/>
  <c r="D59" i="13"/>
  <c r="C59" i="13"/>
  <c r="E58" i="13"/>
  <c r="D58" i="13"/>
  <c r="C58" i="13"/>
  <c r="E57" i="13"/>
  <c r="D57" i="13"/>
  <c r="C57" i="13"/>
  <c r="E56" i="13"/>
  <c r="A72" i="13" s="1"/>
  <c r="A77" i="13" s="1"/>
  <c r="A82" i="13" s="1"/>
  <c r="D56" i="13"/>
  <c r="A71" i="13" s="1"/>
  <c r="A76" i="13" s="1"/>
  <c r="A81" i="13" s="1"/>
  <c r="C25" i="13"/>
  <c r="E44" i="13" s="1"/>
  <c r="E86" i="13" s="1"/>
  <c r="C24" i="13"/>
  <c r="E43" i="13" s="1"/>
  <c r="C23" i="13"/>
  <c r="E42" i="13" s="1"/>
  <c r="E84" i="13" s="1"/>
  <c r="E73" i="21" l="1"/>
  <c r="E78" i="21" s="1"/>
  <c r="E83" i="21" s="1"/>
  <c r="E75" i="21"/>
  <c r="E80" i="21" s="1"/>
  <c r="E74" i="20"/>
  <c r="E79" i="20" s="1"/>
  <c r="E84" i="20" s="1"/>
  <c r="E76" i="20"/>
  <c r="E81" i="20" s="1"/>
  <c r="E76" i="19"/>
  <c r="E81" i="19" s="1"/>
  <c r="E74" i="19"/>
  <c r="E79" i="19" s="1"/>
  <c r="E84" i="19" s="1"/>
  <c r="E74" i="18"/>
  <c r="E79" i="18" s="1"/>
  <c r="E84" i="18" s="1"/>
  <c r="E76" i="18"/>
  <c r="E81" i="18" s="1"/>
  <c r="E60" i="13"/>
  <c r="E63" i="13" s="1"/>
  <c r="E64" i="13" s="1"/>
  <c r="D60" i="13"/>
  <c r="D63" i="13" s="1"/>
  <c r="D64" i="13" s="1"/>
  <c r="C60" i="13"/>
  <c r="C63" i="13" s="1"/>
  <c r="B70" i="13" s="1"/>
  <c r="B75" i="13" s="1"/>
  <c r="B80" i="13" s="1"/>
  <c r="C56" i="13"/>
  <c r="A70" i="13" s="1"/>
  <c r="A75" i="13" s="1"/>
  <c r="A80" i="13" s="1"/>
  <c r="B72" i="13" l="1"/>
  <c r="B77" i="13" s="1"/>
  <c r="B82" i="13" s="1"/>
  <c r="B71" i="13"/>
  <c r="B76" i="13" s="1"/>
  <c r="B81" i="13" s="1"/>
  <c r="C64" i="13"/>
  <c r="C67" i="13" s="1"/>
  <c r="D70" i="13" s="1"/>
  <c r="C71" i="13"/>
  <c r="D67" i="13"/>
  <c r="D71" i="13" s="1"/>
  <c r="D76" i="13" s="1"/>
  <c r="D81" i="13" s="1"/>
  <c r="C72" i="13"/>
  <c r="E67" i="13"/>
  <c r="D72" i="13" s="1"/>
  <c r="D77" i="13" s="1"/>
  <c r="D82" i="13" s="1"/>
  <c r="C70" i="13" l="1"/>
  <c r="C73" i="13" s="1"/>
  <c r="C78" i="13" s="1"/>
  <c r="C83" i="13" s="1"/>
  <c r="C77" i="13"/>
  <c r="C82" i="13" s="1"/>
  <c r="E72" i="13"/>
  <c r="E77" i="13" s="1"/>
  <c r="E82" i="13" s="1"/>
  <c r="D73" i="13"/>
  <c r="D78" i="13" s="1"/>
  <c r="D83" i="13" s="1"/>
  <c r="D75" i="13"/>
  <c r="D80" i="13" s="1"/>
  <c r="D68" i="13"/>
  <c r="E68" i="13"/>
  <c r="C76" i="13"/>
  <c r="C81" i="13" s="1"/>
  <c r="E71" i="13"/>
  <c r="E76" i="13" s="1"/>
  <c r="E81" i="13" s="1"/>
  <c r="C68" i="13"/>
  <c r="E70" i="13" l="1"/>
  <c r="E75" i="13" s="1"/>
  <c r="E80" i="13" s="1"/>
  <c r="C75" i="13"/>
  <c r="C80" i="13" s="1"/>
  <c r="E73" i="13" l="1"/>
  <c r="E78" i="13" s="1"/>
  <c r="E83" i="13" s="1"/>
</calcChain>
</file>

<file path=xl/sharedStrings.xml><?xml version="1.0" encoding="utf-8"?>
<sst xmlns="http://schemas.openxmlformats.org/spreadsheetml/2006/main" count="1188" uniqueCount="349">
  <si>
    <t>Indian company</t>
  </si>
  <si>
    <t>011-45023899</t>
  </si>
  <si>
    <t>Mobile No.</t>
  </si>
  <si>
    <t>Deputy Commissioner</t>
  </si>
  <si>
    <t>Status of Deductor</t>
  </si>
  <si>
    <t>Resident</t>
  </si>
  <si>
    <t>Director</t>
  </si>
  <si>
    <t>Mobile of Responsible person</t>
  </si>
  <si>
    <t>Name of employee</t>
  </si>
  <si>
    <t>Address of employee</t>
  </si>
  <si>
    <t>PAN of employee</t>
  </si>
  <si>
    <t>Designation</t>
  </si>
  <si>
    <t>Manager</t>
  </si>
  <si>
    <t>Deputy Manager</t>
  </si>
  <si>
    <t>25, Saakshara Apartments, A-3, Paschim Vihar, New Delhi-110063</t>
  </si>
  <si>
    <t>Permanent Account Number (PAN)</t>
  </si>
  <si>
    <t>rathore_incometax@yahoo.co.in</t>
  </si>
  <si>
    <t>rathore.slc@gmail.com</t>
  </si>
  <si>
    <t>Name of Deductor</t>
  </si>
  <si>
    <t>Type of Deductor</t>
  </si>
  <si>
    <t>Challan No. 06001</t>
  </si>
  <si>
    <t>Taxable Salary</t>
  </si>
  <si>
    <t xml:space="preserve">Amount deductible u/s 80C (PPF / LIC) </t>
  </si>
  <si>
    <t>Designation of Responsible person</t>
  </si>
  <si>
    <t>e-mail ID of Responsible person</t>
  </si>
  <si>
    <t xml:space="preserve">Employment Period </t>
  </si>
  <si>
    <t>other incomes reported by the employee</t>
  </si>
  <si>
    <t>Residential Status</t>
  </si>
  <si>
    <t>Date of Birth (DD/MM/YYYY)</t>
  </si>
  <si>
    <t xml:space="preserve">Tax deducted of all the three Employees </t>
  </si>
  <si>
    <t xml:space="preserve">House Property Income: Interest on Loan paid for Self-Occupied Property  u/s 24(b) </t>
  </si>
  <si>
    <t xml:space="preserve">Amount deductible u/s 80E </t>
  </si>
  <si>
    <t>Name of Dedutee</t>
  </si>
  <si>
    <t>Type of Receipient</t>
  </si>
  <si>
    <t xml:space="preserve">Nature of Payment </t>
  </si>
  <si>
    <t xml:space="preserve">Works Contract </t>
  </si>
  <si>
    <t xml:space="preserve">Date of Payment </t>
  </si>
  <si>
    <t xml:space="preserve">Date of Tax Deposited in SBI (0006623) </t>
  </si>
  <si>
    <t xml:space="preserve">Individual </t>
  </si>
  <si>
    <t>Date of Payment (DD/MM/YYYY)</t>
  </si>
  <si>
    <t>07002</t>
  </si>
  <si>
    <t>01/01/17 to 31/03/17</t>
  </si>
  <si>
    <t>Gross Total  Income</t>
  </si>
  <si>
    <t>Other Deds u/s 80</t>
  </si>
  <si>
    <t>Taxable income</t>
  </si>
  <si>
    <t xml:space="preserve">Income Tax </t>
  </si>
  <si>
    <t>Edu Cess 3%</t>
  </si>
  <si>
    <t>Income Tax</t>
  </si>
  <si>
    <t>Edu Cess</t>
  </si>
  <si>
    <t xml:space="preserve">Total TDS </t>
  </si>
  <si>
    <r>
      <rPr>
        <sz val="11"/>
        <color theme="1"/>
        <rFont val="Arial"/>
        <family val="2"/>
      </rPr>
      <t>HP Intt on Loan</t>
    </r>
    <r>
      <rPr>
        <sz val="11"/>
        <color rgb="FFC00000"/>
        <rFont val="Arial"/>
        <family val="2"/>
      </rPr>
      <t xml:space="preserve"> (s to max 200000)</t>
    </r>
  </si>
  <si>
    <r>
      <t xml:space="preserve">Other Sources </t>
    </r>
    <r>
      <rPr>
        <sz val="11"/>
        <color rgb="FFC00000"/>
        <rFont val="Arial"/>
        <family val="2"/>
      </rPr>
      <t xml:space="preserve">(Loss not allowed) </t>
    </r>
  </si>
  <si>
    <r>
      <t>Ded 80C</t>
    </r>
    <r>
      <rPr>
        <sz val="11"/>
        <color rgb="FFC00000"/>
        <rFont val="Arial"/>
        <family val="2"/>
      </rPr>
      <t xml:space="preserve"> (Max 150000)</t>
    </r>
  </si>
  <si>
    <t>Rebate u/s 87A if income not exceeding Rs. 5 Lakhs</t>
  </si>
  <si>
    <t>Surcharge 15%, if income exceeds Rs. 100 Lakhs</t>
  </si>
  <si>
    <t xml:space="preserve">Total tax including Education Cess </t>
  </si>
  <si>
    <t xml:space="preserve">Income </t>
  </si>
  <si>
    <t>Challan No. 07001</t>
  </si>
  <si>
    <t>Payment</t>
  </si>
  <si>
    <t xml:space="preserve">Section </t>
  </si>
  <si>
    <t>TDS  Rate</t>
  </si>
  <si>
    <t>TDS Amount</t>
  </si>
  <si>
    <t>194C</t>
  </si>
  <si>
    <t>194J</t>
  </si>
  <si>
    <t>194A</t>
  </si>
  <si>
    <t xml:space="preserve">Amount Paid </t>
  </si>
  <si>
    <t xml:space="preserve">Amount  Paid </t>
  </si>
  <si>
    <t>C</t>
  </si>
  <si>
    <t>Quarter-4</t>
  </si>
  <si>
    <t>Compiled by Dr SB Rathore, Associate Professor of Commerce, Shyam Lal College # 9811116835</t>
  </si>
  <si>
    <t xml:space="preserve">Assessing Officer (New Delhi) </t>
  </si>
  <si>
    <t>TDS Assessment Circle (New Delhi)</t>
  </si>
  <si>
    <t>Registered Address</t>
  </si>
  <si>
    <t xml:space="preserve">E-mail ID of the Company </t>
  </si>
  <si>
    <t xml:space="preserve">Alternative e-mail ID </t>
  </si>
  <si>
    <t>Tax Deduction Account Number (TAN)</t>
  </si>
  <si>
    <t>STD / Telephone No.</t>
  </si>
  <si>
    <t>Authorised Person to sign e-TDS return</t>
  </si>
  <si>
    <t>Responsible Person's  PAN</t>
  </si>
  <si>
    <t>Address of Responsible Person</t>
  </si>
  <si>
    <t xml:space="preserve">Bank's Name and Address (Tax deposited) </t>
  </si>
  <si>
    <t xml:space="preserve">Address of Deductee </t>
  </si>
  <si>
    <t>PAN of Deductee</t>
  </si>
  <si>
    <t>Receipient  26Q</t>
  </si>
  <si>
    <t>Signature</t>
  </si>
  <si>
    <t xml:space="preserve">Section under which Tax is deducted </t>
  </si>
  <si>
    <t>TDS details</t>
  </si>
  <si>
    <t>Tag</t>
  </si>
  <si>
    <t>(A) Information pertaining to employees</t>
  </si>
  <si>
    <t xml:space="preserve">(B) Information pertaining to other dedctees </t>
  </si>
  <si>
    <t xml:space="preserve">Tax is deducted  u/s  192 every month on an average basis for all the employees.  The details are as follows: </t>
  </si>
  <si>
    <t>Contd Pag 2</t>
  </si>
  <si>
    <t>A</t>
  </si>
  <si>
    <t>B</t>
  </si>
  <si>
    <t xml:space="preserve">Computer No. </t>
  </si>
  <si>
    <t>SLC  B.Com.(H) II Yr, Sem-IV:  Exam on Wed 26-04-17 (SEC BCH 4.5c  E-Filing of Returns)</t>
  </si>
  <si>
    <t>SLC  B.Com.(H) II Yr, Sem-IV:  Exam on Thursday, 27-04-17 (SEC BCH 4.5c  E-Filing of Returns)</t>
  </si>
  <si>
    <t>AAACS3899K</t>
  </si>
  <si>
    <t>Mohd Sajid</t>
  </si>
  <si>
    <t>mohdsajid.slc@gmail.com</t>
  </si>
  <si>
    <t>Ghan Shyam</t>
  </si>
  <si>
    <t>Pyare  Mohan</t>
  </si>
  <si>
    <t>AAXPS1977G</t>
  </si>
  <si>
    <t>AANPM1986H</t>
  </si>
  <si>
    <t>Circle 69</t>
  </si>
  <si>
    <t>D-4/12, Model Town-III, Delhi-110009</t>
  </si>
  <si>
    <t>Challan No. 02001</t>
  </si>
  <si>
    <t>Challan No. 10001</t>
  </si>
  <si>
    <t xml:space="preserve">Gurmeet  Singh </t>
  </si>
  <si>
    <t xml:space="preserve">Consultancy </t>
  </si>
  <si>
    <t xml:space="preserve">Interest on Deposits </t>
  </si>
  <si>
    <t xml:space="preserve">Company </t>
  </si>
  <si>
    <t>Varun Panwar &amp; Co</t>
  </si>
  <si>
    <t>05002</t>
  </si>
  <si>
    <t>03002</t>
  </si>
  <si>
    <t>HDFC Bank Ltd,  Paschim Vihar,  New Delhi-63, BSR Code: 0510322</t>
  </si>
  <si>
    <t>FSNPS1989K</t>
  </si>
  <si>
    <t xml:space="preserve">PAN not submitted </t>
  </si>
  <si>
    <t xml:space="preserve"> AFEPS2017H</t>
  </si>
  <si>
    <t>1125,  Street No. 39, Zafrabad, Delhi-110053</t>
  </si>
  <si>
    <t>11430, G T  Road, Shakti Nagar,  Delhi-110007</t>
  </si>
  <si>
    <t>A-36, Gr Floor, Krishna Park, Delhi-110018</t>
  </si>
  <si>
    <t>C-935, Malviya Nagar, New Delhi-110017</t>
  </si>
  <si>
    <t>Form 13 Submitted  (TDS @ 3%)</t>
  </si>
  <si>
    <t>Exam on 26-04-17</t>
  </si>
  <si>
    <t xml:space="preserve">Date of Tax Deposited in HDFC (0510322) </t>
  </si>
  <si>
    <t xml:space="preserve">Challan No provided by HDFC Bank </t>
  </si>
  <si>
    <t xml:space="preserve">Shyam2 Tax Consultant </t>
  </si>
  <si>
    <t>DELS38991B</t>
  </si>
  <si>
    <t>DELS38992C</t>
  </si>
  <si>
    <t>BSR 0510322 on 03/02/2017</t>
  </si>
  <si>
    <t>BSR 0510322 on 07/03/2017</t>
  </si>
  <si>
    <t>BSR 0510322 on 14/04/2017</t>
  </si>
  <si>
    <t>Challan No. 03001</t>
  </si>
  <si>
    <t>Challan No. 14001</t>
  </si>
  <si>
    <t>Tags</t>
  </si>
  <si>
    <t>Form 13</t>
  </si>
  <si>
    <t xml:space="preserve">Form 15G or 15H </t>
  </si>
  <si>
    <t>PAN not available</t>
  </si>
  <si>
    <t>S</t>
  </si>
  <si>
    <t xml:space="preserve">Software </t>
  </si>
  <si>
    <t>T</t>
  </si>
  <si>
    <t>Y</t>
  </si>
  <si>
    <t xml:space="preserve">Below the Limit </t>
  </si>
  <si>
    <t xml:space="preserve">Transporter upto 10 Goods </t>
  </si>
  <si>
    <t>BSR 0510322 on 11/04/2017</t>
  </si>
  <si>
    <t>Challan No. 11001</t>
  </si>
  <si>
    <t>AAGCV1975K</t>
  </si>
  <si>
    <t>04002</t>
  </si>
  <si>
    <t>30002</t>
  </si>
  <si>
    <t xml:space="preserve">PAN </t>
  </si>
  <si>
    <t>PAN</t>
  </si>
  <si>
    <t xml:space="preserve">Shyam3 Tax Consultant </t>
  </si>
  <si>
    <t>DELS38993D</t>
  </si>
  <si>
    <t>Radha Rani</t>
  </si>
  <si>
    <t>Shyama Devi</t>
  </si>
  <si>
    <t>AANPR1986H</t>
  </si>
  <si>
    <t>420, Roop  Nagar,  Delhi-110007</t>
  </si>
  <si>
    <t>F-1/56, Azad Pur, Delhi-110033</t>
  </si>
  <si>
    <t xml:space="preserve">Secretary </t>
  </si>
  <si>
    <t>AAXPD1954G</t>
  </si>
  <si>
    <t xml:space="preserve">Executive Officer </t>
  </si>
  <si>
    <t>Managing Director</t>
  </si>
  <si>
    <t>ASNPS2016K</t>
  </si>
  <si>
    <t>BSR 0510322 on 31/01/2017</t>
  </si>
  <si>
    <t>Challan No. 31001</t>
  </si>
  <si>
    <t>BSR 0510322 on 30/04/2017</t>
  </si>
  <si>
    <t>Challan No. 30001</t>
  </si>
  <si>
    <t xml:space="preserve">Rent </t>
  </si>
  <si>
    <t>194I</t>
  </si>
  <si>
    <t xml:space="preserve">Gurmeet  &amp; Sons </t>
  </si>
  <si>
    <t>Simple Arora  &amp; Co</t>
  </si>
  <si>
    <t>AAGCS1975K</t>
  </si>
  <si>
    <t>28002</t>
  </si>
  <si>
    <t>Exam on 27-04-17</t>
  </si>
  <si>
    <t xml:space="preserve">Shyam4 Tax Consultant </t>
  </si>
  <si>
    <t>DELS38994E</t>
  </si>
  <si>
    <t>Form 13 Submitted  (TDS @ 7%)</t>
  </si>
  <si>
    <t>13002</t>
  </si>
  <si>
    <t>Prem Shyam</t>
  </si>
  <si>
    <t xml:space="preserve">Mohan Pyare </t>
  </si>
  <si>
    <t>AANPP1986H</t>
  </si>
  <si>
    <t>Kalia  Computers</t>
  </si>
  <si>
    <t>Hari Ram</t>
  </si>
  <si>
    <t xml:space="preserve"> AFEPR2017H</t>
  </si>
  <si>
    <t>BSR 0510322 on 07/02/2017</t>
  </si>
  <si>
    <t>Income from House Property</t>
  </si>
  <si>
    <t xml:space="preserve">Capital Gains </t>
  </si>
  <si>
    <t xml:space="preserve">Income from Busniess &amp; Profession </t>
  </si>
  <si>
    <t xml:space="preserve">Taxable Income </t>
  </si>
  <si>
    <t>Q 1.</t>
  </si>
  <si>
    <t>Q 2</t>
  </si>
  <si>
    <t xml:space="preserve">Name (First only) </t>
  </si>
  <si>
    <t>Tax Deducted of First Deductee</t>
  </si>
  <si>
    <t>Tax Deducted of Second  Deductee</t>
  </si>
  <si>
    <t>Tax Deducted of Third Deductee</t>
  </si>
  <si>
    <t>Yes / No</t>
  </si>
  <si>
    <t xml:space="preserve">Univ Roll No. (Last 4 Digits) </t>
  </si>
  <si>
    <t xml:space="preserve">SLC Roll No (Last 4 Digits) </t>
  </si>
  <si>
    <t xml:space="preserve">Personal Data / Bank Details </t>
  </si>
  <si>
    <t>Yes  /  No</t>
  </si>
  <si>
    <t xml:space="preserve">Rs. </t>
  </si>
  <si>
    <t xml:space="preserve">Note </t>
  </si>
  <si>
    <t>25 Marks</t>
  </si>
  <si>
    <t>Solution to Case Study DU-2</t>
  </si>
  <si>
    <t>Solution to Case Study DU-4</t>
  </si>
  <si>
    <t>Solution to Case Study DU-6</t>
  </si>
  <si>
    <t>Solution to Case Study DU-8</t>
  </si>
  <si>
    <t>Max Marks 50</t>
  </si>
  <si>
    <t>Note</t>
  </si>
  <si>
    <t xml:space="preserve">Please return this question paper before leaving the Examination Hall </t>
  </si>
  <si>
    <t>Both the Questions are compulsory</t>
  </si>
  <si>
    <t xml:space="preserve">Time Allowed: 2 Hours </t>
  </si>
  <si>
    <t>Computer No. (01 to 50)</t>
  </si>
  <si>
    <t>Section (A / B / C)</t>
  </si>
  <si>
    <r>
      <t>Batch</t>
    </r>
    <r>
      <rPr>
        <sz val="11"/>
        <color theme="1"/>
        <rFont val="Arial"/>
        <family val="2"/>
      </rPr>
      <t xml:space="preserve">  (I / II / III / IV)</t>
    </r>
  </si>
  <si>
    <t xml:space="preserve">Mobile No (10 Digits) </t>
  </si>
  <si>
    <t>DU-4/2017: Generate Quarterly e-TDS Returns in Form No. 24Q and 26Q for Shyam2 Tax Consultants (incorporated on 01-01-2017) for the Last Quarter of Financial Year 2016-17</t>
  </si>
  <si>
    <t>DU-6/2017: Generate Quarterly e-TDS Returns in Form No. 24Q and 26Q for Shyam3 Tax Consultants (incorporated on 01-01-2017) for the Last Quarter of Financial Year 2016-17</t>
  </si>
  <si>
    <t>DU-8/2017: Generate Quarterly e-TDS Returns in Form No. 24Q and 26Q for Shyam4 Tax Consultants (incorporated on 01-01-2017) for the Last Quarter of Financial Year 2016-17</t>
  </si>
  <si>
    <t xml:space="preserve">Signature of the Student  </t>
  </si>
  <si>
    <t>Practical Exam:  SEC BCH 4.5c  E-Filing of Returns (Unique Paper Code No. 22413407)</t>
  </si>
  <si>
    <t xml:space="preserve">Tax Liability (icluding Edu Cess) </t>
  </si>
  <si>
    <t xml:space="preserve">Tax Payable / Refundable </t>
  </si>
  <si>
    <t>Monthly TDS of First Employee</t>
  </si>
  <si>
    <t>Monthly TDS of Second  Employee</t>
  </si>
  <si>
    <t>Monthly TDS of Third  Employee</t>
  </si>
  <si>
    <t xml:space="preserve">Total Tax Deducted of all the Employees </t>
  </si>
  <si>
    <t>Generation of 24Q  (Fouth Quarter)</t>
  </si>
  <si>
    <t>Generation of 26Q  (Fourth Quarter)</t>
  </si>
  <si>
    <t>Generation of XML</t>
  </si>
  <si>
    <t>E-filing of ITR-5 (Assessment Year 2016-17)</t>
  </si>
  <si>
    <t>E-filing of TDS (Financial Year 2016-17)</t>
  </si>
  <si>
    <t>Marks Awarded out of 50</t>
  </si>
  <si>
    <t>The Students are required to fill the following data in the last and as per the figures displayed in the Taxmann's Software. Mis-matching will attract Marks deduction.</t>
  </si>
  <si>
    <t>Shyam Lal College:  B.Com.(Hons) II Year, Semester-IV</t>
  </si>
  <si>
    <t>HP Intt on Loan (s to max 200000)</t>
  </si>
  <si>
    <t xml:space="preserve">Other Sources (Loss not allowed) </t>
  </si>
  <si>
    <t>Ded 80C (Max 150000)</t>
  </si>
  <si>
    <t>Contd Pg 5</t>
  </si>
  <si>
    <t xml:space="preserve">Saxena &amp; Company </t>
  </si>
  <si>
    <t>FSNPM1986K</t>
  </si>
  <si>
    <t>23/12, Darya Ganj, Delhi-110002</t>
  </si>
  <si>
    <t xml:space="preserve">Rajendra Kumar </t>
  </si>
  <si>
    <t>AANPK1975H</t>
  </si>
  <si>
    <t>AAXPS1981G</t>
  </si>
  <si>
    <t>12/369, Kalkaji DDA, New Delhi-110019</t>
  </si>
  <si>
    <t>Francis &amp; Co.</t>
  </si>
  <si>
    <t xml:space="preserve">Sunita Kanodia </t>
  </si>
  <si>
    <t>E-151, Greater Kailash-I,  New Delhi-110048</t>
  </si>
  <si>
    <t xml:space="preserve">House Property Income /  Interest on Loan paid for Self-Occupied Property  u/s 24(b) </t>
  </si>
  <si>
    <t>Exam on 11-05-17</t>
  </si>
  <si>
    <t>AAGCF1975K</t>
  </si>
  <si>
    <t>Date of Tax Deposited in HDFC (0510322)</t>
  </si>
  <si>
    <t>Solution to Case Study JMC 2/ 2017</t>
  </si>
  <si>
    <t>Jesus and Mary  College:  B.Com.(Hons) II Year, Semester-IV</t>
  </si>
  <si>
    <t>Name</t>
  </si>
  <si>
    <t>University  Roll No</t>
  </si>
  <si>
    <t xml:space="preserve">    Name of the Evaluator       Dr Sunita Kaistha</t>
  </si>
  <si>
    <t>Practical Exam on 11-05-17:  BCH 4.5c  E-Filing of Returns (Unique Paper Code No.  22413407)</t>
  </si>
  <si>
    <t xml:space="preserve">    Name of the Evaluator    </t>
  </si>
  <si>
    <t>Late Submission of this Sheet by 5 /10 /15 Minutes (Provision of Marks Deduction)</t>
  </si>
  <si>
    <t>DU-2/2018: Generate Quarterly e-TDS Returns in Form No. 24Q for Shyam Tax Consultants (incorporated on 01-01-2018) for the Last Quarter of Financial Year 2017-18</t>
  </si>
  <si>
    <t xml:space="preserve">Shyam Tax Consultant </t>
  </si>
  <si>
    <t>01/01/18 to 31/03/18</t>
  </si>
  <si>
    <t>BSR 0510322 on 02/02/2018</t>
  </si>
  <si>
    <t>BSR 0510322 on 06/03/2018</t>
  </si>
  <si>
    <t>BSR 0510322 on 10/04/2018</t>
  </si>
  <si>
    <t>SLC  B.Com.(H) II Yr, Sem-IV:  Exam on Tues 01-05-2018 (SEC BCH 4.5c  E-Filing of Returns)</t>
  </si>
  <si>
    <t xml:space="preserve">Firm </t>
  </si>
  <si>
    <t>011-45009321</t>
  </si>
  <si>
    <t>01/01/19 to 31/03/19</t>
  </si>
  <si>
    <t>125, Shiva Apartments, Alaknanda, New Delhi-110019</t>
  </si>
  <si>
    <t>Circle 75</t>
  </si>
  <si>
    <t>Rishi Mahajan</t>
  </si>
  <si>
    <t>132, Samachar Apartments, Mayur Vihar-1, Delhi-110092</t>
  </si>
  <si>
    <t>rishi1357@gmail.com</t>
  </si>
  <si>
    <t>HDFC Bank Ltd,  Punjabi Bagh,  New Delhi-26, BSR Code: 0510308</t>
  </si>
  <si>
    <t>167, Pappu Apartments, Sarita Vihar, New Delhi-110076</t>
  </si>
  <si>
    <t xml:space="preserve">Kesri Sood </t>
  </si>
  <si>
    <t>General Manager</t>
  </si>
  <si>
    <t xml:space="preserve">Amount deductible u/s 80G (100%) </t>
  </si>
  <si>
    <t>Name of Deductee</t>
  </si>
  <si>
    <t>Generate Quarterly e-TDS Returns in Form No. 24Q and 26Q for Saxena &amp; Co  (incorporated on 01-01-2019) for the Last Quarter of Financial Year 2018-19</t>
  </si>
  <si>
    <t>BSR 0510322 on 03/02/2019</t>
  </si>
  <si>
    <t>BSR 0510322 on 07/03/2019</t>
  </si>
  <si>
    <t>BSR 0510322 on 11/04/2019</t>
  </si>
  <si>
    <r>
      <t xml:space="preserve">B.Com.(H) II Yr, Sem-IV: </t>
    </r>
    <r>
      <rPr>
        <b/>
        <sz val="11"/>
        <color rgb="FFC00000"/>
        <rFont val="Arial"/>
        <family val="2"/>
      </rPr>
      <t xml:space="preserve"> Exam on Thursday, 11-05-19</t>
    </r>
    <r>
      <rPr>
        <b/>
        <sz val="11"/>
        <color theme="1"/>
        <rFont val="Arial"/>
        <family val="2"/>
      </rPr>
      <t xml:space="preserve"> (SEC BCH 4.5c  E-Filing of Returns)</t>
    </r>
  </si>
  <si>
    <t>Deductee Ref No.</t>
  </si>
  <si>
    <t xml:space="preserve">TDS Rate </t>
  </si>
  <si>
    <t>Nil</t>
  </si>
  <si>
    <t>03-May-20 &amp; 4-May-20</t>
  </si>
  <si>
    <t>E-filing of ITR-3 / ITR-5 (Assessment Year 2019-20)</t>
  </si>
  <si>
    <t>E-filing of TDS (Financial Year 2019-20)</t>
  </si>
  <si>
    <t>194-I</t>
  </si>
  <si>
    <t xml:space="preserve">GSTIN </t>
  </si>
  <si>
    <t>AAAPR1234H</t>
  </si>
  <si>
    <t>94A</t>
  </si>
  <si>
    <t>94C</t>
  </si>
  <si>
    <t>4IA</t>
  </si>
  <si>
    <t>Threshold Limit</t>
  </si>
  <si>
    <t>Type of Recipient</t>
  </si>
  <si>
    <t>(A) Information pertaining to Deductee</t>
  </si>
  <si>
    <t>Single or Agg 30000</t>
  </si>
  <si>
    <t>Section Code</t>
  </si>
  <si>
    <t>Tags  (Lower Rate / Non-Deduction)</t>
  </si>
  <si>
    <t>00020</t>
  </si>
  <si>
    <t xml:space="preserve">Amount of Tax Deposited </t>
  </si>
  <si>
    <t xml:space="preserve">Amount of Tax Deducted </t>
  </si>
  <si>
    <t>Bharatiya Tax Consultant</t>
  </si>
  <si>
    <t>MUMB98765C</t>
  </si>
  <si>
    <t>EKAFB1122G</t>
  </si>
  <si>
    <t>27EKAFB1122G1ZA</t>
  </si>
  <si>
    <t>Priyanka Chopra</t>
  </si>
  <si>
    <t>Anushaka &amp; Husband</t>
  </si>
  <si>
    <t>Alia Bhatt Limited</t>
  </si>
  <si>
    <t>Deepika Ranveer</t>
  </si>
  <si>
    <t>AAGCA1978K</t>
  </si>
  <si>
    <t xml:space="preserve"> AFEFA0125H</t>
  </si>
  <si>
    <t>AAAPD2325H</t>
  </si>
  <si>
    <t>2631</t>
  </si>
  <si>
    <t>2632</t>
  </si>
  <si>
    <t>2633</t>
  </si>
  <si>
    <t>2634</t>
  </si>
  <si>
    <t xml:space="preserve">PAN not given </t>
  </si>
  <si>
    <t>Solution to Case Study-2603</t>
  </si>
  <si>
    <t xml:space="preserve">Rent (P &amp; M) </t>
  </si>
  <si>
    <t>Submission of Form (Anushaka's Certificate No.  4920191014)</t>
  </si>
  <si>
    <t>00010</t>
  </si>
  <si>
    <t>00015</t>
  </si>
  <si>
    <t xml:space="preserve">Form 13             TDS @ 5% </t>
  </si>
  <si>
    <t>Below Threshold  Limit</t>
  </si>
  <si>
    <t>Date of Tax Deposited in SBI</t>
  </si>
  <si>
    <t>Challan No given  (BSR-0004329)</t>
  </si>
  <si>
    <t xml:space="preserve">Tax Rate for Deduction </t>
  </si>
  <si>
    <t>Form 13 (5%)</t>
  </si>
  <si>
    <t>Single 30000;  Agg 100000</t>
  </si>
  <si>
    <t>Submission of Form (Anushaka's Certificate No.  4720191014)</t>
  </si>
  <si>
    <t>210,  SB Tower,  Nariman Point, Mumbai-400001</t>
  </si>
  <si>
    <t xml:space="preserve">Dr SB Rathore </t>
  </si>
  <si>
    <t xml:space="preserve">Filing of TDS  Quarterly Return </t>
  </si>
  <si>
    <t>Case Study-2603: Generate  e-TDS (Non-Salary 26Q) Return for the Third Quarter ending on 31-12-21</t>
  </si>
  <si>
    <t>Due date of Tax Deposit</t>
  </si>
  <si>
    <t>Due Date 31-01-2022</t>
  </si>
  <si>
    <t>Issue of Form 16A to Deductees</t>
  </si>
  <si>
    <t>4JB</t>
  </si>
  <si>
    <t>Professional Services</t>
  </si>
  <si>
    <t>Due Date 15-02-2022</t>
  </si>
  <si>
    <t>Interest on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</si>
</sst>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rgb="FF7030A0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0"/>
      <color rgb="FF0070C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FangSong"/>
      <family val="3"/>
    </font>
    <font>
      <b/>
      <sz val="10"/>
      <color theme="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rgb="FF0033CC"/>
      <name val="Arial"/>
      <family val="2"/>
    </font>
    <font>
      <i/>
      <sz val="8"/>
      <color theme="1"/>
      <name val="Arial Narrow"/>
      <family val="2"/>
    </font>
    <font>
      <sz val="10"/>
      <color rgb="FF0033CC"/>
      <name val="Arial"/>
      <family val="2"/>
    </font>
    <font>
      <sz val="11"/>
      <color rgb="FF0033CC"/>
      <name val="Arial"/>
      <family val="2"/>
    </font>
    <font>
      <b/>
      <sz val="9"/>
      <color rgb="FF0033CC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35" fillId="0" borderId="0"/>
  </cellStyleXfs>
  <cellXfs count="357">
    <xf numFmtId="0" fontId="0" fillId="0" borderId="0" xfId="0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0" xfId="1" applyFont="1" applyBorder="1" applyAlignment="1">
      <alignment horizontal="left" indent="2"/>
    </xf>
    <xf numFmtId="0" fontId="9" fillId="0" borderId="0" xfId="1" applyFont="1" applyBorder="1" applyAlignment="1">
      <alignment horizontal="center"/>
    </xf>
    <xf numFmtId="0" fontId="1" fillId="0" borderId="0" xfId="0" applyFont="1" applyAlignment="1"/>
    <xf numFmtId="0" fontId="11" fillId="0" borderId="0" xfId="1" applyFont="1" applyBorder="1" applyAlignment="1">
      <alignment horizontal="left" indent="1"/>
    </xf>
    <xf numFmtId="3" fontId="1" fillId="0" borderId="0" xfId="0" applyNumberFormat="1" applyFont="1" applyAlignment="1"/>
    <xf numFmtId="3" fontId="1" fillId="0" borderId="2" xfId="0" applyNumberFormat="1" applyFont="1" applyBorder="1" applyAlignment="1"/>
    <xf numFmtId="3" fontId="11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3" fontId="11" fillId="0" borderId="1" xfId="1" applyNumberFormat="1" applyFont="1" applyBorder="1" applyAlignment="1">
      <alignment horizontal="right"/>
    </xf>
    <xf numFmtId="0" fontId="11" fillId="0" borderId="2" xfId="1" applyFont="1" applyBorder="1" applyAlignment="1">
      <alignment horizontal="left" indent="1"/>
    </xf>
    <xf numFmtId="0" fontId="8" fillId="0" borderId="3" xfId="0" applyFont="1" applyBorder="1" applyAlignment="1"/>
    <xf numFmtId="3" fontId="8" fillId="0" borderId="3" xfId="0" applyNumberFormat="1" applyFont="1" applyBorder="1" applyAlignment="1"/>
    <xf numFmtId="0" fontId="1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13" fillId="0" borderId="0" xfId="1" applyFont="1" applyBorder="1" applyAlignment="1">
      <alignment horizontal="left" indent="1"/>
    </xf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 applyAlignment="1">
      <alignment horizontal="left" indent="1"/>
    </xf>
    <xf numFmtId="0" fontId="10" fillId="0" borderId="0" xfId="0" applyFont="1" applyFill="1" applyAlignment="1">
      <alignment horizontal="left" indent="1"/>
    </xf>
    <xf numFmtId="9" fontId="3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8" fillId="2" borderId="0" xfId="0" applyFont="1" applyFill="1" applyAlignment="1"/>
    <xf numFmtId="14" fontId="2" fillId="3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left" indent="1"/>
    </xf>
    <xf numFmtId="14" fontId="2" fillId="3" borderId="2" xfId="0" applyNumberFormat="1" applyFont="1" applyFill="1" applyBorder="1" applyAlignment="1">
      <alignment horizontal="left" wrapText="1" indent="1"/>
    </xf>
    <xf numFmtId="17" fontId="8" fillId="2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 indent="1"/>
    </xf>
    <xf numFmtId="3" fontId="7" fillId="0" borderId="0" xfId="0" applyNumberFormat="1" applyFont="1" applyAlignment="1">
      <alignment horizontal="center"/>
    </xf>
    <xf numFmtId="0" fontId="12" fillId="2" borderId="0" xfId="0" applyFont="1" applyFill="1" applyAlignment="1">
      <alignment horizontal="left" inden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49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 indent="1"/>
    </xf>
    <xf numFmtId="0" fontId="3" fillId="0" borderId="1" xfId="0" applyFont="1" applyBorder="1" applyAlignment="1"/>
    <xf numFmtId="0" fontId="3" fillId="0" borderId="13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7" fillId="0" borderId="11" xfId="0" applyFont="1" applyBorder="1" applyAlignment="1"/>
    <xf numFmtId="0" fontId="17" fillId="0" borderId="0" xfId="0" applyFont="1" applyAlignment="1"/>
    <xf numFmtId="0" fontId="18" fillId="0" borderId="0" xfId="0" applyFont="1" applyAlignment="1">
      <alignment horizontal="right"/>
    </xf>
    <xf numFmtId="0" fontId="2" fillId="0" borderId="4" xfId="0" applyFont="1" applyBorder="1" applyAlignment="1">
      <alignment wrapText="1"/>
    </xf>
    <xf numFmtId="3" fontId="1" fillId="0" borderId="0" xfId="0" applyNumberFormat="1" applyFont="1" applyFill="1" applyAlignment="1"/>
    <xf numFmtId="3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1" fillId="0" borderId="1" xfId="0" applyNumberFormat="1" applyFont="1" applyFill="1" applyBorder="1" applyAlignment="1"/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indent="1"/>
    </xf>
    <xf numFmtId="0" fontId="3" fillId="5" borderId="13" xfId="0" applyFont="1" applyFill="1" applyBorder="1" applyAlignment="1"/>
    <xf numFmtId="0" fontId="3" fillId="5" borderId="7" xfId="0" applyFont="1" applyFill="1" applyBorder="1" applyAlignment="1">
      <alignment horizontal="left" indent="1"/>
    </xf>
    <xf numFmtId="0" fontId="3" fillId="0" borderId="6" xfId="0" applyFont="1" applyFill="1" applyBorder="1" applyAlignment="1"/>
    <xf numFmtId="0" fontId="3" fillId="0" borderId="4" xfId="0" applyFont="1" applyBorder="1" applyAlignment="1"/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1" fillId="0" borderId="0" xfId="0" applyFont="1" applyAlignment="1"/>
    <xf numFmtId="0" fontId="2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7" fillId="2" borderId="0" xfId="0" applyFont="1" applyFill="1" applyAlignment="1"/>
    <xf numFmtId="0" fontId="22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/>
    <xf numFmtId="0" fontId="0" fillId="0" borderId="11" xfId="0" applyFont="1" applyBorder="1" applyAlignment="1">
      <alignment horizontal="left" indent="4"/>
    </xf>
    <xf numFmtId="0" fontId="0" fillId="0" borderId="12" xfId="0" applyFont="1" applyBorder="1"/>
    <xf numFmtId="0" fontId="0" fillId="0" borderId="15" xfId="0" applyFont="1" applyBorder="1"/>
    <xf numFmtId="0" fontId="0" fillId="0" borderId="16" xfId="0" applyFont="1" applyBorder="1"/>
    <xf numFmtId="0" fontId="24" fillId="0" borderId="0" xfId="0" applyFont="1"/>
    <xf numFmtId="0" fontId="25" fillId="0" borderId="11" xfId="0" applyFont="1" applyBorder="1" applyAlignment="1">
      <alignment horizontal="left" indent="1"/>
    </xf>
    <xf numFmtId="0" fontId="0" fillId="0" borderId="1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0" fillId="0" borderId="11" xfId="0" applyFont="1" applyBorder="1" applyAlignment="1">
      <alignment horizontal="left" indent="2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 indent="1"/>
    </xf>
    <xf numFmtId="0" fontId="0" fillId="0" borderId="3" xfId="0" applyFont="1" applyBorder="1"/>
    <xf numFmtId="0" fontId="8" fillId="0" borderId="5" xfId="0" applyFont="1" applyBorder="1" applyAlignment="1">
      <alignment vertical="center"/>
    </xf>
    <xf numFmtId="0" fontId="0" fillId="0" borderId="7" xfId="0" applyFont="1" applyBorder="1"/>
    <xf numFmtId="0" fontId="0" fillId="0" borderId="9" xfId="0" applyFont="1" applyBorder="1"/>
    <xf numFmtId="0" fontId="8" fillId="0" borderId="14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right" vertical="center" inden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/>
    <xf numFmtId="0" fontId="2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left" indent="1"/>
    </xf>
    <xf numFmtId="0" fontId="3" fillId="0" borderId="13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9" xfId="0" applyFont="1" applyFill="1" applyBorder="1" applyAlignment="1">
      <alignment horizontal="left" indent="1"/>
    </xf>
    <xf numFmtId="0" fontId="3" fillId="0" borderId="1" xfId="0" applyFont="1" applyFill="1" applyBorder="1" applyAlignment="1"/>
    <xf numFmtId="0" fontId="8" fillId="0" borderId="0" xfId="0" applyFont="1" applyFill="1" applyAlignment="1"/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wrapText="1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14" fontId="3" fillId="0" borderId="4" xfId="0" applyNumberFormat="1" applyFont="1" applyFill="1" applyBorder="1" applyAlignment="1">
      <alignment horizontal="center"/>
    </xf>
    <xf numFmtId="0" fontId="7" fillId="0" borderId="11" xfId="0" applyFont="1" applyFill="1" applyBorder="1" applyAlignment="1"/>
    <xf numFmtId="3" fontId="3" fillId="0" borderId="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indent="2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3" fontId="1" fillId="0" borderId="2" xfId="0" applyNumberFormat="1" applyFont="1" applyFill="1" applyBorder="1" applyAlignment="1"/>
    <xf numFmtId="0" fontId="1" fillId="0" borderId="0" xfId="0" applyFont="1" applyFill="1" applyAlignment="1"/>
    <xf numFmtId="0" fontId="8" fillId="0" borderId="3" xfId="0" applyFont="1" applyFill="1" applyBorder="1" applyAlignment="1"/>
    <xf numFmtId="3" fontId="8" fillId="0" borderId="3" xfId="0" applyNumberFormat="1" applyFont="1" applyFill="1" applyBorder="1" applyAlignment="1"/>
    <xf numFmtId="17" fontId="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14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left" wrapText="1" indent="1"/>
    </xf>
    <xf numFmtId="0" fontId="8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3" fontId="7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1" applyFont="1" applyFill="1" applyBorder="1" applyAlignment="1">
      <alignment horizontal="left" indent="1"/>
    </xf>
    <xf numFmtId="0" fontId="1" fillId="0" borderId="2" xfId="1" applyFont="1" applyFill="1" applyBorder="1" applyAlignment="1">
      <alignment horizontal="left" indent="1"/>
    </xf>
    <xf numFmtId="0" fontId="31" fillId="0" borderId="0" xfId="1" applyFont="1" applyFill="1" applyBorder="1" applyAlignment="1">
      <alignment horizontal="left" indent="1"/>
    </xf>
    <xf numFmtId="3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left" indent="2"/>
    </xf>
    <xf numFmtId="3" fontId="1" fillId="0" borderId="1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 indent="1"/>
    </xf>
    <xf numFmtId="0" fontId="31" fillId="0" borderId="0" xfId="0" applyFont="1" applyFill="1" applyAlignment="1"/>
    <xf numFmtId="0" fontId="3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4" xfId="0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2" fillId="0" borderId="0" xfId="0" applyFont="1" applyFill="1" applyAlignment="1"/>
    <xf numFmtId="0" fontId="34" fillId="0" borderId="0" xfId="0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right" inden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0" fontId="3" fillId="0" borderId="21" xfId="0" applyFont="1" applyFill="1" applyBorder="1" applyAlignment="1"/>
    <xf numFmtId="14" fontId="3" fillId="0" borderId="4" xfId="0" applyNumberFormat="1" applyFont="1" applyFill="1" applyBorder="1" applyAlignment="1">
      <alignment horizontal="center" wrapText="1"/>
    </xf>
    <xf numFmtId="0" fontId="3" fillId="0" borderId="27" xfId="0" applyFont="1" applyFill="1" applyBorder="1" applyAlignment="1"/>
    <xf numFmtId="0" fontId="3" fillId="0" borderId="22" xfId="0" applyFont="1" applyFill="1" applyBorder="1" applyAlignment="1"/>
    <xf numFmtId="0" fontId="8" fillId="0" borderId="0" xfId="0" applyFont="1" applyFill="1" applyBorder="1" applyAlignment="1"/>
    <xf numFmtId="0" fontId="3" fillId="0" borderId="26" xfId="0" applyFont="1" applyFill="1" applyBorder="1" applyAlignment="1">
      <alignment horizontal="left" indent="1"/>
    </xf>
    <xf numFmtId="0" fontId="3" fillId="0" borderId="25" xfId="0" applyFont="1" applyFill="1" applyBorder="1" applyAlignment="1">
      <alignment horizontal="left" indent="1"/>
    </xf>
    <xf numFmtId="0" fontId="8" fillId="0" borderId="20" xfId="0" applyFont="1" applyFill="1" applyBorder="1" applyAlignment="1">
      <alignment horizontal="left" indent="1"/>
    </xf>
    <xf numFmtId="0" fontId="3" fillId="0" borderId="28" xfId="0" applyFont="1" applyFill="1" applyBorder="1" applyAlignment="1">
      <alignment horizontal="left" indent="1"/>
    </xf>
    <xf numFmtId="0" fontId="3" fillId="0" borderId="20" xfId="0" applyFont="1" applyFill="1" applyBorder="1" applyAlignment="1">
      <alignment horizontal="left" indent="2"/>
    </xf>
    <xf numFmtId="0" fontId="3" fillId="0" borderId="28" xfId="0" applyFont="1" applyFill="1" applyBorder="1" applyAlignment="1">
      <alignment horizontal="left" indent="2"/>
    </xf>
    <xf numFmtId="0" fontId="3" fillId="0" borderId="20" xfId="0" applyFont="1" applyFill="1" applyBorder="1" applyAlignment="1">
      <alignment horizontal="left" indent="1"/>
    </xf>
    <xf numFmtId="0" fontId="3" fillId="0" borderId="13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left" indent="1"/>
    </xf>
    <xf numFmtId="0" fontId="38" fillId="0" borderId="0" xfId="0" applyFont="1" applyFill="1" applyBorder="1" applyAlignment="1">
      <alignment horizontal="center" wrapText="1"/>
    </xf>
    <xf numFmtId="0" fontId="17" fillId="0" borderId="17" xfId="0" applyFont="1" applyFill="1" applyBorder="1" applyAlignment="1">
      <alignment horizontal="left" indent="1"/>
    </xf>
    <xf numFmtId="0" fontId="3" fillId="0" borderId="18" xfId="0" applyFont="1" applyFill="1" applyBorder="1" applyAlignment="1">
      <alignment horizontal="left" wrapText="1"/>
    </xf>
    <xf numFmtId="49" fontId="3" fillId="0" borderId="18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4" fontId="3" fillId="0" borderId="30" xfId="0" applyNumberFormat="1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indent="2"/>
    </xf>
    <xf numFmtId="0" fontId="3" fillId="0" borderId="12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30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indent="2"/>
    </xf>
    <xf numFmtId="49" fontId="3" fillId="0" borderId="29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 wrapText="1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1" fontId="3" fillId="0" borderId="4" xfId="0" applyNumberFormat="1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14" fontId="3" fillId="0" borderId="30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indent="1"/>
    </xf>
    <xf numFmtId="0" fontId="3" fillId="6" borderId="28" xfId="0" applyFont="1" applyFill="1" applyBorder="1" applyAlignment="1">
      <alignment horizontal="left" vertical="center" indent="2"/>
    </xf>
    <xf numFmtId="0" fontId="3" fillId="6" borderId="12" xfId="0" applyFont="1" applyFill="1" applyBorder="1" applyAlignment="1">
      <alignment vertical="center"/>
    </xf>
    <xf numFmtId="0" fontId="36" fillId="6" borderId="4" xfId="1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6" fillId="6" borderId="29" xfId="1" applyFont="1" applyFill="1" applyBorder="1" applyAlignment="1">
      <alignment horizontal="center" vertical="center" wrapText="1"/>
    </xf>
    <xf numFmtId="0" fontId="39" fillId="6" borderId="31" xfId="0" applyFont="1" applyFill="1" applyBorder="1" applyAlignment="1">
      <alignment horizontal="left" vertical="center" indent="2"/>
    </xf>
    <xf numFmtId="0" fontId="39" fillId="6" borderId="35" xfId="0" applyFont="1" applyFill="1" applyBorder="1" applyAlignment="1"/>
    <xf numFmtId="0" fontId="40" fillId="6" borderId="32" xfId="0" applyFont="1" applyFill="1" applyBorder="1" applyAlignment="1">
      <alignment horizontal="center" wrapText="1"/>
    </xf>
    <xf numFmtId="0" fontId="40" fillId="6" borderId="33" xfId="0" applyFont="1" applyFill="1" applyBorder="1" applyAlignment="1">
      <alignment horizontal="center" wrapText="1"/>
    </xf>
    <xf numFmtId="0" fontId="39" fillId="0" borderId="28" xfId="0" applyFont="1" applyFill="1" applyBorder="1" applyAlignment="1">
      <alignment horizontal="left" indent="1"/>
    </xf>
    <xf numFmtId="14" fontId="39" fillId="0" borderId="30" xfId="0" applyNumberFormat="1" applyFont="1" applyFill="1" applyBorder="1" applyAlignment="1">
      <alignment horizontal="center" wrapText="1"/>
    </xf>
    <xf numFmtId="0" fontId="3" fillId="0" borderId="40" xfId="0" applyFont="1" applyFill="1" applyBorder="1" applyAlignment="1"/>
    <xf numFmtId="0" fontId="3" fillId="0" borderId="36" xfId="0" applyFont="1" applyFill="1" applyBorder="1" applyAlignment="1">
      <alignment horizontal="left" vertical="center" indent="1"/>
    </xf>
    <xf numFmtId="0" fontId="3" fillId="0" borderId="37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 indent="1"/>
    </xf>
    <xf numFmtId="0" fontId="3" fillId="0" borderId="37" xfId="0" applyFont="1" applyFill="1" applyBorder="1" applyAlignment="1"/>
    <xf numFmtId="0" fontId="39" fillId="0" borderId="37" xfId="0" applyFont="1" applyFill="1" applyBorder="1" applyAlignment="1">
      <alignment horizontal="left" vertical="center"/>
    </xf>
    <xf numFmtId="1" fontId="41" fillId="0" borderId="38" xfId="0" applyNumberFormat="1" applyFont="1" applyFill="1" applyBorder="1" applyAlignment="1">
      <alignment horizontal="center" vertical="center"/>
    </xf>
    <xf numFmtId="1" fontId="42" fillId="0" borderId="38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/>
    </xf>
    <xf numFmtId="14" fontId="3" fillId="0" borderId="29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 indent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4" fontId="3" fillId="5" borderId="5" xfId="0" applyNumberFormat="1" applyFont="1" applyFill="1" applyBorder="1" applyAlignment="1">
      <alignment horizontal="left"/>
    </xf>
    <xf numFmtId="14" fontId="3" fillId="5" borderId="13" xfId="0" applyNumberFormat="1" applyFont="1" applyFill="1" applyBorder="1" applyAlignment="1">
      <alignment horizontal="left"/>
    </xf>
    <xf numFmtId="14" fontId="3" fillId="5" borderId="7" xfId="0" applyNumberFormat="1" applyFont="1" applyFill="1" applyBorder="1" applyAlignment="1">
      <alignment horizontal="left"/>
    </xf>
    <xf numFmtId="14" fontId="3" fillId="5" borderId="0" xfId="0" applyNumberFormat="1" applyFont="1" applyFill="1" applyBorder="1" applyAlignment="1">
      <alignment horizontal="left"/>
    </xf>
    <xf numFmtId="14" fontId="3" fillId="5" borderId="9" xfId="0" applyNumberFormat="1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0" fontId="23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0" xfId="0" applyFont="1" applyFill="1" applyAlignment="1">
      <alignment horizontal="left" wrapText="1" inden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14" fontId="3" fillId="0" borderId="5" xfId="0" applyNumberFormat="1" applyFont="1" applyFill="1" applyBorder="1" applyAlignment="1">
      <alignment horizontal="left"/>
    </xf>
    <xf numFmtId="14" fontId="3" fillId="0" borderId="13" xfId="0" applyNumberFormat="1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3" fillId="0" borderId="9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1" fontId="3" fillId="0" borderId="39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2"/>
    </xf>
    <xf numFmtId="0" fontId="3" fillId="0" borderId="12" xfId="0" applyFont="1" applyFill="1" applyBorder="1" applyAlignment="1">
      <alignment horizontal="left" vertical="center" wrapText="1" indent="2"/>
    </xf>
    <xf numFmtId="14" fontId="3" fillId="0" borderId="11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4" fontId="39" fillId="0" borderId="11" xfId="0" applyNumberFormat="1" applyFont="1" applyFill="1" applyBorder="1" applyAlignment="1">
      <alignment horizontal="center"/>
    </xf>
    <xf numFmtId="14" fontId="39" fillId="0" borderId="12" xfId="0" applyNumberFormat="1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49" fontId="3" fillId="0" borderId="34" xfId="0" applyNumberFormat="1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 vertical="center" wrapText="1"/>
    </xf>
    <xf numFmtId="0" fontId="37" fillId="0" borderId="41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 indent="1"/>
    </xf>
    <xf numFmtId="0" fontId="7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/>
      <sheetData sheetId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>
        <row r="63">
          <cell r="J63">
            <v>0</v>
          </cell>
        </row>
        <row r="77">
          <cell r="J77">
            <v>0</v>
          </cell>
        </row>
      </sheetData>
      <sheetData sheetId="4"/>
      <sheetData sheetId="5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/>
      <sheetData sheetId="7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/>
      <sheetData sheetId="10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/>
      <sheetData sheetId="13">
        <row r="16">
          <cell r="J16">
            <v>0</v>
          </cell>
        </row>
      </sheetData>
      <sheetData sheetId="14">
        <row r="57">
          <cell r="I57">
            <v>0</v>
          </cell>
        </row>
      </sheetData>
      <sheetData sheetId="15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>
        <row r="19">
          <cell r="H19">
            <v>0</v>
          </cell>
        </row>
        <row r="39">
          <cell r="H39">
            <v>0</v>
          </cell>
        </row>
      </sheetData>
      <sheetData sheetId="18">
        <row r="12">
          <cell r="E12">
            <v>0</v>
          </cell>
        </row>
      </sheetData>
      <sheetData sheetId="19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>
        <row r="14">
          <cell r="D14">
            <v>0</v>
          </cell>
        </row>
      </sheetData>
      <sheetData sheetId="25">
        <row r="6">
          <cell r="G6">
            <v>0</v>
          </cell>
        </row>
        <row r="17">
          <cell r="G17">
            <v>0</v>
          </cell>
        </row>
      </sheetData>
      <sheetData sheetId="26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>
        <row r="8">
          <cell r="H8">
            <v>0</v>
          </cell>
        </row>
      </sheetData>
      <sheetData sheetId="33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/>
      <sheetData sheetId="35"/>
      <sheetData sheetId="36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/>
      <sheetData sheetId="38"/>
      <sheetData sheetId="39"/>
      <sheetData sheetId="40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showZeros="0"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295" t="s">
        <v>96</v>
      </c>
      <c r="B1" s="295"/>
      <c r="C1" s="295"/>
      <c r="D1" s="295"/>
      <c r="E1" s="295"/>
    </row>
    <row r="2" spans="1:7" ht="30" customHeight="1" x14ac:dyDescent="0.25">
      <c r="A2" s="296" t="s">
        <v>218</v>
      </c>
      <c r="B2" s="296"/>
      <c r="C2" s="296"/>
      <c r="D2" s="296"/>
      <c r="E2" s="296"/>
    </row>
    <row r="3" spans="1:7" ht="20.100000000000001" customHeight="1" x14ac:dyDescent="0.25">
      <c r="A3" s="41" t="s">
        <v>18</v>
      </c>
      <c r="B3" s="42"/>
      <c r="C3" s="76" t="s">
        <v>152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153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163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162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155</v>
      </c>
      <c r="E23" s="45" t="s">
        <v>154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158</v>
      </c>
      <c r="E24" s="67" t="s">
        <v>157</v>
      </c>
    </row>
    <row r="25" spans="1:5" ht="20.100000000000001" customHeight="1" x14ac:dyDescent="0.25">
      <c r="A25" s="43" t="s">
        <v>10</v>
      </c>
      <c r="B25" s="44"/>
      <c r="C25" s="45" t="str">
        <f>+C16</f>
        <v>ASNPS2016K</v>
      </c>
      <c r="D25" s="45" t="s">
        <v>160</v>
      </c>
      <c r="E25" s="45" t="s">
        <v>156</v>
      </c>
    </row>
    <row r="26" spans="1:5" ht="20.100000000000001" customHeight="1" x14ac:dyDescent="0.25">
      <c r="A26" s="49" t="s">
        <v>11</v>
      </c>
      <c r="B26" s="50"/>
      <c r="C26" s="45" t="s">
        <v>162</v>
      </c>
      <c r="D26" s="45" t="s">
        <v>161</v>
      </c>
      <c r="E26" s="45" t="s">
        <v>159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21121</v>
      </c>
      <c r="E29" s="46">
        <v>35388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1250000</v>
      </c>
      <c r="D31" s="69">
        <v>1127000</v>
      </c>
      <c r="E31" s="69">
        <v>791000</v>
      </c>
    </row>
    <row r="32" spans="1:5" ht="30" customHeight="1" x14ac:dyDescent="0.25">
      <c r="A32" s="297" t="s">
        <v>30</v>
      </c>
      <c r="B32" s="298"/>
      <c r="C32" s="69">
        <v>150000</v>
      </c>
      <c r="D32" s="69">
        <v>-214000</v>
      </c>
      <c r="E32" s="70"/>
    </row>
    <row r="33" spans="1:5" ht="20.100000000000001" customHeight="1" x14ac:dyDescent="0.25">
      <c r="A33" s="299" t="s">
        <v>26</v>
      </c>
      <c r="B33" s="300"/>
      <c r="C33" s="69">
        <v>67000</v>
      </c>
      <c r="D33" s="69">
        <v>-26000</v>
      </c>
      <c r="E33" s="69">
        <v>100000</v>
      </c>
    </row>
    <row r="34" spans="1:5" ht="19.5" customHeight="1" x14ac:dyDescent="0.25">
      <c r="A34" s="297" t="s">
        <v>22</v>
      </c>
      <c r="B34" s="298"/>
      <c r="C34" s="69">
        <v>240000</v>
      </c>
      <c r="D34" s="69">
        <v>165000</v>
      </c>
      <c r="E34" s="69">
        <v>218000</v>
      </c>
    </row>
    <row r="35" spans="1:5" ht="20.100000000000001" customHeight="1" x14ac:dyDescent="0.25">
      <c r="A35" s="301" t="s">
        <v>31</v>
      </c>
      <c r="B35" s="302"/>
      <c r="C35" s="69"/>
      <c r="D35" s="69">
        <v>42000</v>
      </c>
      <c r="E35" s="69">
        <v>21000</v>
      </c>
    </row>
    <row r="36" spans="1:5" ht="20.100000000000001" customHeight="1" x14ac:dyDescent="0.25">
      <c r="A36" s="303" t="s">
        <v>90</v>
      </c>
      <c r="B36" s="303"/>
      <c r="C36" s="303"/>
      <c r="D36" s="303"/>
      <c r="E36" s="303"/>
    </row>
    <row r="37" spans="1:5" ht="20.100000000000001" customHeight="1" x14ac:dyDescent="0.25">
      <c r="A37" s="304" t="s">
        <v>164</v>
      </c>
      <c r="B37" s="305"/>
      <c r="C37" s="73" t="s">
        <v>165</v>
      </c>
      <c r="D37" s="61" t="s">
        <v>29</v>
      </c>
      <c r="E37" s="42"/>
    </row>
    <row r="38" spans="1:5" ht="20.100000000000001" customHeight="1" x14ac:dyDescent="0.25">
      <c r="A38" s="306" t="s">
        <v>131</v>
      </c>
      <c r="B38" s="307"/>
      <c r="C38" s="74" t="s">
        <v>57</v>
      </c>
      <c r="D38" s="62" t="s">
        <v>29</v>
      </c>
      <c r="E38" s="44"/>
    </row>
    <row r="39" spans="1:5" ht="20.100000000000001" customHeight="1" x14ac:dyDescent="0.25">
      <c r="A39" s="308" t="s">
        <v>166</v>
      </c>
      <c r="B39" s="309"/>
      <c r="C39" s="75" t="s">
        <v>167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171</v>
      </c>
      <c r="D42" s="45" t="s">
        <v>170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2"/>
      <c r="D44" s="82"/>
      <c r="E44" s="81"/>
    </row>
    <row r="45" spans="1:5" ht="20.100000000000001" customHeight="1" x14ac:dyDescent="0.25">
      <c r="A45" s="49" t="s">
        <v>82</v>
      </c>
      <c r="B45" s="50"/>
      <c r="C45" s="71" t="s">
        <v>172</v>
      </c>
      <c r="D45" s="3" t="s">
        <v>118</v>
      </c>
      <c r="E45" s="45" t="str">
        <f>+C25</f>
        <v>ASNPS2016K</v>
      </c>
    </row>
    <row r="46" spans="1:5" ht="20.100000000000001" customHeight="1" x14ac:dyDescent="0.25">
      <c r="A46" s="49" t="s">
        <v>34</v>
      </c>
      <c r="B46" s="50"/>
      <c r="C46" s="45" t="s">
        <v>168</v>
      </c>
      <c r="D46" s="45" t="s">
        <v>35</v>
      </c>
      <c r="E46" s="45" t="s">
        <v>109</v>
      </c>
    </row>
    <row r="47" spans="1:5" ht="20.100000000000001" customHeight="1" x14ac:dyDescent="0.25">
      <c r="A47" s="49" t="s">
        <v>85</v>
      </c>
      <c r="B47" s="50"/>
      <c r="C47" s="45" t="s">
        <v>169</v>
      </c>
      <c r="D47" s="45" t="s">
        <v>63</v>
      </c>
      <c r="E47" s="45" t="s">
        <v>62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135000</v>
      </c>
      <c r="D50" s="69">
        <v>180000</v>
      </c>
      <c r="E50" s="69">
        <v>90000</v>
      </c>
    </row>
    <row r="51" spans="1:5" ht="20.100000000000001" customHeight="1" x14ac:dyDescent="0.25">
      <c r="A51" s="49" t="s">
        <v>39</v>
      </c>
      <c r="B51" s="50"/>
      <c r="C51" s="46">
        <v>42761</v>
      </c>
      <c r="D51" s="46">
        <v>42787</v>
      </c>
      <c r="E51" s="46">
        <v>42797</v>
      </c>
    </row>
    <row r="52" spans="1:5" ht="20.100000000000001" customHeight="1" x14ac:dyDescent="0.25">
      <c r="A52" s="49" t="s">
        <v>125</v>
      </c>
      <c r="B52" s="50"/>
      <c r="C52" s="46">
        <v>42773</v>
      </c>
      <c r="D52" s="46">
        <v>42799</v>
      </c>
      <c r="E52" s="46">
        <v>42822</v>
      </c>
    </row>
    <row r="53" spans="1:5" ht="20.100000000000001" customHeight="1" x14ac:dyDescent="0.25">
      <c r="A53" s="49" t="s">
        <v>126</v>
      </c>
      <c r="B53" s="50"/>
      <c r="C53" s="53" t="s">
        <v>40</v>
      </c>
      <c r="D53" s="53" t="s">
        <v>113</v>
      </c>
      <c r="E53" s="53" t="s">
        <v>173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174</v>
      </c>
      <c r="E56" s="40" t="s">
        <v>69</v>
      </c>
    </row>
    <row r="57" spans="1:5" ht="14.25" customHeight="1" x14ac:dyDescent="0.25">
      <c r="A57" s="31" t="s">
        <v>206</v>
      </c>
      <c r="B57" s="31"/>
      <c r="C57" s="1" t="str">
        <f>+C23</f>
        <v>Mohd Sajid</v>
      </c>
      <c r="D57" s="1" t="str">
        <f>+D23</f>
        <v>Shyama Devi</v>
      </c>
      <c r="E57" s="1" t="str">
        <f>+E23</f>
        <v>Radha Rani</v>
      </c>
    </row>
    <row r="58" spans="1:5" ht="20.100000000000001" customHeight="1" x14ac:dyDescent="0.25">
      <c r="A58" s="13" t="s">
        <v>21</v>
      </c>
      <c r="B58" s="13"/>
      <c r="C58" s="14">
        <f>+C31</f>
        <v>1250000</v>
      </c>
      <c r="D58" s="14">
        <f>+D31</f>
        <v>1127000</v>
      </c>
      <c r="E58" s="14">
        <f>+E31</f>
        <v>791000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150000</v>
      </c>
      <c r="D59" s="68">
        <f>IF(D32&lt;-200000,-200000,D32)</f>
        <v>-200000</v>
      </c>
      <c r="E59" s="68">
        <f>IF(E32&lt;-200000,-200000,E32)</f>
        <v>0</v>
      </c>
    </row>
    <row r="60" spans="1:5" ht="20.100000000000001" customHeight="1" x14ac:dyDescent="0.25">
      <c r="A60" s="13" t="s">
        <v>51</v>
      </c>
      <c r="B60" s="13"/>
      <c r="C60" s="72">
        <f>IF(C33&lt;0,0, C33)</f>
        <v>67000</v>
      </c>
      <c r="D60" s="72">
        <f>IF(D33&lt;0,0, D33)</f>
        <v>0</v>
      </c>
      <c r="E60" s="72">
        <f>IF(E33&lt;0,0, E33)</f>
        <v>100000</v>
      </c>
    </row>
    <row r="61" spans="1:5" ht="20.100000000000001" customHeight="1" x14ac:dyDescent="0.25">
      <c r="A61" s="13" t="s">
        <v>42</v>
      </c>
      <c r="B61" s="13"/>
      <c r="C61" s="14">
        <f>SUM(C58:C60)</f>
        <v>1467000</v>
      </c>
      <c r="D61" s="14">
        <f t="shared" ref="D61:E61" si="0">SUM(D58:D60)</f>
        <v>927000</v>
      </c>
      <c r="E61" s="14">
        <f t="shared" si="0"/>
        <v>891000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5">
      <c r="A63" s="13" t="s">
        <v>43</v>
      </c>
      <c r="B63" s="13"/>
      <c r="C63" s="14">
        <f>+C35</f>
        <v>0</v>
      </c>
      <c r="D63" s="14">
        <f>+D35</f>
        <v>42000</v>
      </c>
      <c r="E63" s="14">
        <f>+E35</f>
        <v>21000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1317000</v>
      </c>
      <c r="D64" s="15">
        <f t="shared" ref="D64:E64" si="1">D61-D62-D63</f>
        <v>735000</v>
      </c>
      <c r="E64" s="15">
        <f t="shared" si="1"/>
        <v>720000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220100</v>
      </c>
      <c r="D65" s="16">
        <f t="shared" ref="D65" si="2">ROUND(IF(D64&gt;1000000,(((D64-1000000)*0.3)+125000),IF(D64&gt;500000,(((D64-500000)*0.2)+25000),IF(D64&gt;250000,((D64-250000)*0.1),0))),0)</f>
        <v>72000</v>
      </c>
      <c r="E65" s="16">
        <f>ROUND(IF(E64&gt;1000000,(((E64-1000000)*0.3)+125000),IF(E64&gt;500000,(((E64-500000)*0.2)+25000),IF(E64&gt;250000,((E64-250000)*0.1),0))),0)</f>
        <v>69000</v>
      </c>
    </row>
    <row r="66" spans="1:8" ht="20.100000000000001" customHeight="1" x14ac:dyDescent="0.25">
      <c r="A66" s="10" t="s">
        <v>53</v>
      </c>
      <c r="B66" s="10"/>
      <c r="C66" s="12"/>
      <c r="D66" s="12"/>
      <c r="E66" s="12"/>
    </row>
    <row r="67" spans="1:8" ht="20.100000000000001" customHeight="1" x14ac:dyDescent="0.25">
      <c r="A67" s="10" t="s">
        <v>54</v>
      </c>
      <c r="B67" s="10"/>
      <c r="C67" s="12"/>
      <c r="D67" s="12"/>
      <c r="E67" s="12"/>
    </row>
    <row r="68" spans="1:8" ht="20.100000000000001" customHeight="1" x14ac:dyDescent="0.25">
      <c r="A68" s="13" t="s">
        <v>46</v>
      </c>
      <c r="B68" s="13"/>
      <c r="C68" s="18">
        <f>ROUND((C65+C67+C66)*0.03,0)</f>
        <v>6603</v>
      </c>
      <c r="D68" s="18">
        <f>ROUND((D65+D67+D66)*0.03,0)</f>
        <v>2160</v>
      </c>
      <c r="E68" s="18">
        <f>ROUND((E65+E67+E66)*0.03,0)</f>
        <v>2070</v>
      </c>
    </row>
    <row r="69" spans="1:8" ht="20.100000000000001" customHeight="1" x14ac:dyDescent="0.25">
      <c r="A69" s="20" t="s">
        <v>55</v>
      </c>
      <c r="B69" s="20"/>
      <c r="C69" s="21">
        <f>SUM(C65:C68)</f>
        <v>226703</v>
      </c>
      <c r="D69" s="21">
        <f t="shared" ref="D69:E69" si="3">SUM(D65:D68)</f>
        <v>74160</v>
      </c>
      <c r="E69" s="21">
        <f t="shared" si="3"/>
        <v>71070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439000</v>
      </c>
      <c r="C71" s="12">
        <f>ROUND(C65/3,0)</f>
        <v>73367</v>
      </c>
      <c r="D71" s="12">
        <f>ROUND(C68/3,0)</f>
        <v>2201</v>
      </c>
      <c r="E71" s="12">
        <f>C71+D71</f>
        <v>75568</v>
      </c>
    </row>
    <row r="72" spans="1:8" ht="20.100000000000001" customHeight="1" x14ac:dyDescent="0.25">
      <c r="A72" s="33" t="str">
        <f>+D57</f>
        <v>Shyama Devi</v>
      </c>
      <c r="B72" s="12">
        <f>ROUND(D64/3,0)</f>
        <v>245000</v>
      </c>
      <c r="C72" s="12">
        <f>ROUND(D65/3,0)</f>
        <v>24000</v>
      </c>
      <c r="D72" s="12">
        <f>ROUND(D68/3,0)</f>
        <v>720</v>
      </c>
      <c r="E72" s="12">
        <f>C72+D72</f>
        <v>24720</v>
      </c>
    </row>
    <row r="73" spans="1:8" ht="20.100000000000001" customHeight="1" x14ac:dyDescent="0.25">
      <c r="A73" s="33" t="str">
        <f>+E57</f>
        <v>Radha Rani</v>
      </c>
      <c r="B73" s="12">
        <f>ROUND(E64/3,0)</f>
        <v>240000</v>
      </c>
      <c r="C73" s="12">
        <f>ROUND(E65/3,0)</f>
        <v>23000</v>
      </c>
      <c r="D73" s="12">
        <f>ROUND(E68/3,0)</f>
        <v>690</v>
      </c>
      <c r="E73" s="12">
        <f>C73+D73</f>
        <v>23690</v>
      </c>
    </row>
    <row r="74" spans="1:8" ht="24.9" customHeight="1" thickBot="1" x14ac:dyDescent="0.3">
      <c r="A74" s="32" t="str">
        <f>+A37</f>
        <v>BSR 0510322 on 31/01/2017</v>
      </c>
      <c r="B74" s="22" t="str">
        <f>+C37</f>
        <v>Challan No. 31001</v>
      </c>
      <c r="C74" s="24">
        <f>SUM(C71:C73)</f>
        <v>120367</v>
      </c>
      <c r="D74" s="24">
        <f t="shared" ref="D74:E74" si="4">SUM(D71:D73)</f>
        <v>3611</v>
      </c>
      <c r="E74" s="24">
        <f t="shared" si="4"/>
        <v>123978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439000</v>
      </c>
      <c r="C76" s="12">
        <f t="shared" si="5"/>
        <v>73367</v>
      </c>
      <c r="D76" s="12">
        <f t="shared" si="5"/>
        <v>2201</v>
      </c>
      <c r="E76" s="12">
        <f t="shared" si="5"/>
        <v>75568</v>
      </c>
    </row>
    <row r="77" spans="1:8" ht="20.100000000000001" customHeight="1" x14ac:dyDescent="0.25">
      <c r="A77" s="33" t="str">
        <f t="shared" ref="A77:A78" si="6">+A72</f>
        <v>Shyama Devi</v>
      </c>
      <c r="B77" s="12">
        <f t="shared" si="5"/>
        <v>245000</v>
      </c>
      <c r="C77" s="12">
        <f t="shared" si="5"/>
        <v>24000</v>
      </c>
      <c r="D77" s="12">
        <f t="shared" si="5"/>
        <v>720</v>
      </c>
      <c r="E77" s="12">
        <f t="shared" si="5"/>
        <v>24720</v>
      </c>
    </row>
    <row r="78" spans="1:8" ht="20.100000000000001" customHeight="1" x14ac:dyDescent="0.25">
      <c r="A78" s="33" t="str">
        <f t="shared" si="6"/>
        <v>Radha Rani</v>
      </c>
      <c r="B78" s="12">
        <f t="shared" si="5"/>
        <v>240000</v>
      </c>
      <c r="C78" s="12">
        <f t="shared" si="5"/>
        <v>23000</v>
      </c>
      <c r="D78" s="12">
        <f t="shared" si="5"/>
        <v>690</v>
      </c>
      <c r="E78" s="12">
        <f t="shared" si="5"/>
        <v>23690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120367</v>
      </c>
      <c r="D79" s="24">
        <f t="shared" si="5"/>
        <v>3611</v>
      </c>
      <c r="E79" s="24">
        <f t="shared" si="5"/>
        <v>123978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439000</v>
      </c>
      <c r="C81" s="12">
        <f>+C76</f>
        <v>73367</v>
      </c>
      <c r="D81" s="12">
        <f>+D76</f>
        <v>2201</v>
      </c>
      <c r="E81" s="12">
        <f>+E76</f>
        <v>75568</v>
      </c>
    </row>
    <row r="82" spans="1:5" ht="20.100000000000001" customHeight="1" x14ac:dyDescent="0.25">
      <c r="A82" s="33" t="str">
        <f t="shared" ref="A82:E84" si="7">+A77</f>
        <v>Shyama Devi</v>
      </c>
      <c r="B82" s="12">
        <f t="shared" si="7"/>
        <v>245000</v>
      </c>
      <c r="C82" s="12">
        <f t="shared" si="7"/>
        <v>24000</v>
      </c>
      <c r="D82" s="12">
        <f t="shared" si="7"/>
        <v>720</v>
      </c>
      <c r="E82" s="12">
        <f t="shared" si="7"/>
        <v>24720</v>
      </c>
    </row>
    <row r="83" spans="1:5" ht="20.100000000000001" customHeight="1" x14ac:dyDescent="0.25">
      <c r="A83" s="33" t="str">
        <f t="shared" si="7"/>
        <v>Radha Rani</v>
      </c>
      <c r="B83" s="12">
        <f t="shared" si="7"/>
        <v>240000</v>
      </c>
      <c r="C83" s="12">
        <f t="shared" si="7"/>
        <v>23000</v>
      </c>
      <c r="D83" s="12">
        <f t="shared" si="7"/>
        <v>690</v>
      </c>
      <c r="E83" s="12">
        <f t="shared" si="7"/>
        <v>23690</v>
      </c>
    </row>
    <row r="84" spans="1:5" ht="24.9" customHeight="1" thickBot="1" x14ac:dyDescent="0.3">
      <c r="A84" s="34" t="str">
        <f>+A39</f>
        <v>BSR 0510322 on 30/04/2017</v>
      </c>
      <c r="B84" s="22" t="str">
        <f>+C39</f>
        <v>Challan No. 30001</v>
      </c>
      <c r="C84" s="23">
        <f>+C79</f>
        <v>120367</v>
      </c>
      <c r="D84" s="23">
        <f t="shared" si="7"/>
        <v>3611</v>
      </c>
      <c r="E84" s="23">
        <f t="shared" si="7"/>
        <v>123978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Simple Arora  &amp; Co</v>
      </c>
      <c r="D85" s="3" t="str">
        <f>+D42</f>
        <v xml:space="preserve">Gurmeet  &amp; Sons 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Rent </v>
      </c>
      <c r="D86" s="3" t="str">
        <f>+D46</f>
        <v xml:space="preserve">Works Contract </v>
      </c>
      <c r="E86" s="3" t="str">
        <f>+E46</f>
        <v xml:space="preserve">Consultancy </v>
      </c>
    </row>
    <row r="87" spans="1:5" ht="25.5" customHeight="1" x14ac:dyDescent="0.25">
      <c r="A87" s="26" t="s">
        <v>150</v>
      </c>
      <c r="C87" s="88" t="str">
        <f>+C45</f>
        <v>AAGCS1975K</v>
      </c>
      <c r="D87" s="88" t="str">
        <f>+D45</f>
        <v xml:space="preserve"> AFEPS2017H</v>
      </c>
      <c r="E87" s="88" t="str">
        <f>+E45</f>
        <v>ASNPS2016K</v>
      </c>
    </row>
    <row r="88" spans="1:5" ht="10.5" customHeight="1" x14ac:dyDescent="0.25">
      <c r="A88" s="26"/>
      <c r="C88" s="88">
        <f>+C44</f>
        <v>0</v>
      </c>
      <c r="D88" s="88">
        <f>+D44</f>
        <v>0</v>
      </c>
      <c r="E88" s="88">
        <f>+E44</f>
        <v>0</v>
      </c>
    </row>
    <row r="89" spans="1:5" ht="20.100000000000001" customHeight="1" x14ac:dyDescent="0.25">
      <c r="A89" s="26" t="s">
        <v>59</v>
      </c>
      <c r="C89" s="3" t="str">
        <f>+C47</f>
        <v>194I</v>
      </c>
      <c r="D89" s="3" t="str">
        <f>+D47</f>
        <v>194J</v>
      </c>
      <c r="E89" s="3" t="str">
        <f>+E47</f>
        <v>194C</v>
      </c>
    </row>
    <row r="90" spans="1:5" ht="20.100000000000001" customHeight="1" x14ac:dyDescent="0.25">
      <c r="A90" s="26" t="s">
        <v>65</v>
      </c>
      <c r="C90" s="4">
        <f>+C50</f>
        <v>135000</v>
      </c>
      <c r="D90" s="4">
        <f>+D50</f>
        <v>180000</v>
      </c>
      <c r="E90" s="4">
        <f>+E50</f>
        <v>90000</v>
      </c>
    </row>
    <row r="91" spans="1:5" ht="20.100000000000001" customHeight="1" x14ac:dyDescent="0.25">
      <c r="A91" s="26" t="s">
        <v>60</v>
      </c>
      <c r="C91" s="29"/>
      <c r="D91" s="29">
        <v>0.01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0</v>
      </c>
      <c r="D92" s="37">
        <f t="shared" ref="D92:E92" si="8">D90*D91</f>
        <v>1800</v>
      </c>
      <c r="E92" s="37">
        <f t="shared" si="8"/>
        <v>9000</v>
      </c>
    </row>
    <row r="93" spans="1:5" ht="20.100000000000001" customHeight="1" x14ac:dyDescent="0.25">
      <c r="A93" s="28" t="s">
        <v>87</v>
      </c>
      <c r="C93" s="30" t="s">
        <v>142</v>
      </c>
      <c r="D93" s="30" t="s">
        <v>92</v>
      </c>
    </row>
    <row r="94" spans="1:5" ht="20.100000000000001" customHeight="1" x14ac:dyDescent="0.25">
      <c r="A94" s="27" t="s">
        <v>36</v>
      </c>
      <c r="C94" s="2">
        <f>+C51</f>
        <v>42761</v>
      </c>
      <c r="D94" s="2">
        <f>+D51</f>
        <v>42787</v>
      </c>
      <c r="E94" s="2">
        <f>+E51</f>
        <v>42797</v>
      </c>
    </row>
    <row r="95" spans="1:5" ht="20.100000000000001" customHeight="1" x14ac:dyDescent="0.25">
      <c r="A95" s="294" t="s">
        <v>37</v>
      </c>
      <c r="B95" s="294"/>
      <c r="C95" s="2"/>
      <c r="D95" s="2">
        <f>+D52</f>
        <v>42799</v>
      </c>
      <c r="E95" s="2">
        <f>+E52</f>
        <v>42822</v>
      </c>
    </row>
    <row r="96" spans="1:5" ht="20.100000000000001" customHeight="1" x14ac:dyDescent="0.25">
      <c r="A96" s="294" t="str">
        <f>+A53</f>
        <v xml:space="preserve">Challan No provided by HDFC Bank </v>
      </c>
      <c r="B96" s="294"/>
      <c r="C96" s="9"/>
      <c r="D96" s="9" t="str">
        <f>+D53</f>
        <v>05002</v>
      </c>
      <c r="E96" s="9" t="str">
        <f>+E53</f>
        <v>28002</v>
      </c>
    </row>
    <row r="97" spans="1:5" ht="12" customHeight="1" x14ac:dyDescent="0.25">
      <c r="A97" s="5" t="str">
        <f>+A56</f>
        <v>Exam on 27-04-17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"/>
  <sheetViews>
    <sheetView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295" t="s">
        <v>95</v>
      </c>
      <c r="B1" s="295"/>
      <c r="C1" s="295"/>
      <c r="D1" s="295"/>
      <c r="E1" s="295"/>
    </row>
    <row r="2" spans="1:7" ht="30" customHeight="1" x14ac:dyDescent="0.25">
      <c r="A2" s="296" t="s">
        <v>217</v>
      </c>
      <c r="B2" s="296"/>
      <c r="C2" s="296"/>
      <c r="D2" s="296"/>
      <c r="E2" s="296"/>
    </row>
    <row r="3" spans="1:7" ht="20.100000000000001" customHeight="1" x14ac:dyDescent="0.25">
      <c r="A3" s="41" t="s">
        <v>18</v>
      </c>
      <c r="B3" s="42"/>
      <c r="C3" s="76" t="s">
        <v>127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129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100</v>
      </c>
      <c r="E23" s="45" t="s">
        <v>101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5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103</v>
      </c>
    </row>
    <row r="26" spans="1:5" ht="20.100000000000001" customHeight="1" x14ac:dyDescent="0.25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1452000</v>
      </c>
      <c r="D31" s="69">
        <v>1123000</v>
      </c>
      <c r="E31" s="69">
        <v>760000</v>
      </c>
    </row>
    <row r="32" spans="1:5" ht="30" customHeight="1" x14ac:dyDescent="0.25">
      <c r="A32" s="297" t="s">
        <v>30</v>
      </c>
      <c r="B32" s="298"/>
      <c r="C32" s="69">
        <v>-210000</v>
      </c>
      <c r="D32" s="69">
        <v>-115000</v>
      </c>
      <c r="E32" s="70">
        <v>150000</v>
      </c>
    </row>
    <row r="33" spans="1:5" ht="20.100000000000001" customHeight="1" x14ac:dyDescent="0.25">
      <c r="A33" s="299" t="s">
        <v>26</v>
      </c>
      <c r="B33" s="300"/>
      <c r="C33" s="69">
        <v>58000</v>
      </c>
      <c r="D33" s="69">
        <v>48000</v>
      </c>
      <c r="E33" s="69">
        <v>-40000</v>
      </c>
    </row>
    <row r="34" spans="1:5" ht="19.5" customHeight="1" x14ac:dyDescent="0.25">
      <c r="A34" s="297" t="s">
        <v>22</v>
      </c>
      <c r="B34" s="298"/>
      <c r="C34" s="69">
        <v>160000</v>
      </c>
      <c r="D34" s="69">
        <v>180000</v>
      </c>
      <c r="E34" s="69">
        <v>120000</v>
      </c>
    </row>
    <row r="35" spans="1:5" ht="20.100000000000001" customHeight="1" x14ac:dyDescent="0.25">
      <c r="A35" s="301" t="s">
        <v>31</v>
      </c>
      <c r="B35" s="302"/>
      <c r="C35" s="69">
        <v>50000</v>
      </c>
      <c r="D35" s="69">
        <v>45000</v>
      </c>
      <c r="E35" s="69">
        <v>40000</v>
      </c>
    </row>
    <row r="36" spans="1:5" ht="20.100000000000001" customHeight="1" x14ac:dyDescent="0.25">
      <c r="A36" s="303" t="s">
        <v>90</v>
      </c>
      <c r="B36" s="303"/>
      <c r="C36" s="303"/>
      <c r="D36" s="303"/>
      <c r="E36" s="303"/>
    </row>
    <row r="37" spans="1:5" ht="20.100000000000001" customHeight="1" x14ac:dyDescent="0.25">
      <c r="A37" s="304" t="s">
        <v>130</v>
      </c>
      <c r="B37" s="305"/>
      <c r="C37" s="73" t="s">
        <v>133</v>
      </c>
      <c r="D37" s="61" t="s">
        <v>29</v>
      </c>
      <c r="E37" s="42"/>
    </row>
    <row r="38" spans="1:5" ht="20.100000000000001" customHeight="1" x14ac:dyDescent="0.25">
      <c r="A38" s="306" t="s">
        <v>131</v>
      </c>
      <c r="B38" s="307"/>
      <c r="C38" s="74" t="s">
        <v>57</v>
      </c>
      <c r="D38" s="62" t="s">
        <v>29</v>
      </c>
      <c r="E38" s="44"/>
    </row>
    <row r="39" spans="1:5" ht="20.100000000000001" customHeight="1" x14ac:dyDescent="0.25">
      <c r="A39" s="308" t="s">
        <v>145</v>
      </c>
      <c r="B39" s="309"/>
      <c r="C39" s="75" t="s">
        <v>146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112</v>
      </c>
      <c r="D42" s="45" t="s">
        <v>108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122</v>
      </c>
      <c r="D43" s="67" t="s">
        <v>121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2"/>
      <c r="D44" s="82"/>
      <c r="E44" s="81"/>
    </row>
    <row r="45" spans="1:5" ht="20.100000000000001" customHeight="1" x14ac:dyDescent="0.25">
      <c r="A45" s="49" t="s">
        <v>82</v>
      </c>
      <c r="B45" s="50"/>
      <c r="C45" s="71" t="s">
        <v>147</v>
      </c>
      <c r="D45" s="3" t="s">
        <v>118</v>
      </c>
      <c r="E45" s="45" t="str">
        <f>+C25</f>
        <v>FSNPS1989K</v>
      </c>
    </row>
    <row r="46" spans="1:5" ht="20.100000000000001" customHeight="1" x14ac:dyDescent="0.25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5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150000</v>
      </c>
      <c r="D50" s="69">
        <v>80000</v>
      </c>
      <c r="E50" s="69">
        <v>25000</v>
      </c>
    </row>
    <row r="51" spans="1:5" ht="20.100000000000001" customHeight="1" x14ac:dyDescent="0.25">
      <c r="A51" s="49" t="s">
        <v>39</v>
      </c>
      <c r="B51" s="50"/>
      <c r="C51" s="46">
        <v>42760</v>
      </c>
      <c r="D51" s="46">
        <v>42787</v>
      </c>
      <c r="E51" s="46">
        <v>42797</v>
      </c>
    </row>
    <row r="52" spans="1:5" ht="20.100000000000001" customHeight="1" x14ac:dyDescent="0.25">
      <c r="A52" s="49" t="s">
        <v>125</v>
      </c>
      <c r="B52" s="50"/>
      <c r="C52" s="46">
        <v>42770</v>
      </c>
      <c r="D52" s="46">
        <v>42801</v>
      </c>
      <c r="E52" s="46">
        <v>42855</v>
      </c>
    </row>
    <row r="53" spans="1:5" ht="20.100000000000001" customHeight="1" x14ac:dyDescent="0.25">
      <c r="A53" s="49" t="s">
        <v>126</v>
      </c>
      <c r="B53" s="50"/>
      <c r="C53" s="53" t="s">
        <v>148</v>
      </c>
      <c r="D53" s="53" t="s">
        <v>40</v>
      </c>
      <c r="E53" s="53" t="s">
        <v>149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124</v>
      </c>
      <c r="E56" s="40" t="s">
        <v>69</v>
      </c>
    </row>
    <row r="57" spans="1:5" ht="15" customHeight="1" x14ac:dyDescent="0.25">
      <c r="A57" s="31" t="s">
        <v>205</v>
      </c>
      <c r="B57" s="31"/>
      <c r="C57" s="1" t="str">
        <f>+C23</f>
        <v>Mohd Sajid</v>
      </c>
      <c r="D57" s="1" t="str">
        <f>+D23</f>
        <v>Ghan Shyam</v>
      </c>
      <c r="E57" s="1" t="str">
        <f>+E23</f>
        <v>Pyare  Mohan</v>
      </c>
    </row>
    <row r="58" spans="1:5" ht="20.100000000000001" customHeight="1" x14ac:dyDescent="0.25">
      <c r="A58" s="13" t="s">
        <v>21</v>
      </c>
      <c r="B58" s="13"/>
      <c r="C58" s="14">
        <f>+C31</f>
        <v>1452000</v>
      </c>
      <c r="D58" s="14">
        <f>+D31</f>
        <v>1123000</v>
      </c>
      <c r="E58" s="14">
        <f>+E31</f>
        <v>760000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-200000</v>
      </c>
      <c r="D59" s="68">
        <f>IF(D32&lt;-200000,-200000,D32)</f>
        <v>-115000</v>
      </c>
      <c r="E59" s="68">
        <f>IF(E32&lt;-200000,-200000,E32)</f>
        <v>150000</v>
      </c>
    </row>
    <row r="60" spans="1:5" ht="20.100000000000001" customHeight="1" x14ac:dyDescent="0.25">
      <c r="A60" s="13" t="s">
        <v>51</v>
      </c>
      <c r="B60" s="13"/>
      <c r="C60" s="72">
        <f>IF(C33&lt;0,0, C33)</f>
        <v>58000</v>
      </c>
      <c r="D60" s="72">
        <f>IF(D33&lt;0,0, D33)</f>
        <v>48000</v>
      </c>
      <c r="E60" s="72">
        <f>IF(E33&lt;0,0, E33)</f>
        <v>0</v>
      </c>
    </row>
    <row r="61" spans="1:5" ht="20.100000000000001" customHeight="1" x14ac:dyDescent="0.25">
      <c r="A61" s="13" t="s">
        <v>42</v>
      </c>
      <c r="B61" s="13"/>
      <c r="C61" s="14">
        <f>SUM(C58:C60)</f>
        <v>1310000</v>
      </c>
      <c r="D61" s="14">
        <f t="shared" ref="D61:E61" si="0">SUM(D58:D60)</f>
        <v>1056000</v>
      </c>
      <c r="E61" s="14">
        <f t="shared" si="0"/>
        <v>910000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120000</v>
      </c>
    </row>
    <row r="63" spans="1:5" ht="20.100000000000001" customHeight="1" x14ac:dyDescent="0.25">
      <c r="A63" s="13" t="s">
        <v>43</v>
      </c>
      <c r="B63" s="13"/>
      <c r="C63" s="14">
        <f>+C35</f>
        <v>50000</v>
      </c>
      <c r="D63" s="14">
        <f>+D35</f>
        <v>45000</v>
      </c>
      <c r="E63" s="14">
        <f>+E35</f>
        <v>40000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1110000</v>
      </c>
      <c r="D64" s="15">
        <f t="shared" ref="D64:E64" si="1">D61-D62-D63</f>
        <v>861000</v>
      </c>
      <c r="E64" s="15">
        <f t="shared" si="1"/>
        <v>750000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158000</v>
      </c>
      <c r="D65" s="16">
        <f t="shared" ref="D65" si="2">ROUND(IF(D64&gt;1000000,(((D64-1000000)*0.3)+125000),IF(D64&gt;500000,(((D64-500000)*0.2)+25000),IF(D64&gt;250000,((D64-250000)*0.1),0))),0)</f>
        <v>97200</v>
      </c>
      <c r="E65" s="16">
        <f>ROUND(IF(E64&gt;1000000,(((E64-1000000)*0.3)+125000),IF(E64&gt;500000,(((E64-500000)*0.2)+25000),IF(E64&gt;250000,((E64-250000)*0.1),0))),0)</f>
        <v>75000</v>
      </c>
    </row>
    <row r="66" spans="1:8" ht="15" customHeight="1" x14ac:dyDescent="0.25">
      <c r="A66" s="10" t="s">
        <v>53</v>
      </c>
      <c r="B66" s="10"/>
      <c r="C66" s="12"/>
      <c r="D66" s="12"/>
      <c r="E66" s="12"/>
    </row>
    <row r="67" spans="1:8" ht="15" customHeight="1" x14ac:dyDescent="0.25">
      <c r="A67" s="10" t="s">
        <v>54</v>
      </c>
      <c r="B67" s="10"/>
      <c r="C67" s="12"/>
      <c r="D67" s="12"/>
      <c r="E67" s="12"/>
    </row>
    <row r="68" spans="1:8" ht="20.100000000000001" customHeight="1" x14ac:dyDescent="0.25">
      <c r="A68" s="13" t="s">
        <v>46</v>
      </c>
      <c r="B68" s="13"/>
      <c r="C68" s="18">
        <f>ROUND((C65+C67+C66)*0.03,0)</f>
        <v>4740</v>
      </c>
      <c r="D68" s="18">
        <f>ROUND((D65+D67+D66)*0.03,0)</f>
        <v>2916</v>
      </c>
      <c r="E68" s="18">
        <f>ROUND((E65+E67+E66)*0.03,0)</f>
        <v>2250</v>
      </c>
    </row>
    <row r="69" spans="1:8" ht="20.100000000000001" customHeight="1" x14ac:dyDescent="0.25">
      <c r="A69" s="20" t="s">
        <v>55</v>
      </c>
      <c r="B69" s="20"/>
      <c r="C69" s="21">
        <f>SUM(C65:C68)</f>
        <v>162740</v>
      </c>
      <c r="D69" s="21">
        <f t="shared" ref="D69:E69" si="3">SUM(D65:D68)</f>
        <v>100116</v>
      </c>
      <c r="E69" s="21">
        <f t="shared" si="3"/>
        <v>77250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370000</v>
      </c>
      <c r="C71" s="12">
        <f>ROUND(C65/3,0)</f>
        <v>52667</v>
      </c>
      <c r="D71" s="12">
        <f>ROUND(C68/3,0)</f>
        <v>1580</v>
      </c>
      <c r="E71" s="12">
        <f>C71+D71</f>
        <v>54247</v>
      </c>
    </row>
    <row r="72" spans="1:8" ht="20.100000000000001" customHeight="1" x14ac:dyDescent="0.25">
      <c r="A72" s="33" t="str">
        <f>+D57</f>
        <v>Ghan Shyam</v>
      </c>
      <c r="B72" s="12">
        <f>ROUND(D64/3,0)</f>
        <v>287000</v>
      </c>
      <c r="C72" s="12">
        <f>ROUND(D65/3,0)</f>
        <v>32400</v>
      </c>
      <c r="D72" s="12">
        <f>ROUND(D68/3,0)</f>
        <v>972</v>
      </c>
      <c r="E72" s="12">
        <f>C72+D72</f>
        <v>33372</v>
      </c>
    </row>
    <row r="73" spans="1:8" ht="20.100000000000001" customHeight="1" x14ac:dyDescent="0.25">
      <c r="A73" s="33" t="str">
        <f>+E57</f>
        <v>Pyare  Mohan</v>
      </c>
      <c r="B73" s="12">
        <f>ROUND(E64/3,0)</f>
        <v>250000</v>
      </c>
      <c r="C73" s="12">
        <f>ROUND(E65/3,0)</f>
        <v>25000</v>
      </c>
      <c r="D73" s="12">
        <f>ROUND(E68/3,0)</f>
        <v>750</v>
      </c>
      <c r="E73" s="12">
        <f>C73+D73</f>
        <v>25750</v>
      </c>
    </row>
    <row r="74" spans="1:8" ht="24.9" customHeight="1" thickBot="1" x14ac:dyDescent="0.3">
      <c r="A74" s="32" t="str">
        <f>+A37</f>
        <v>BSR 0510322 on 03/02/2017</v>
      </c>
      <c r="B74" s="22" t="str">
        <f>+C37</f>
        <v>Challan No. 03001</v>
      </c>
      <c r="C74" s="24">
        <f>SUM(C71:C73)</f>
        <v>110067</v>
      </c>
      <c r="D74" s="24">
        <f t="shared" ref="D74:E74" si="4">SUM(D71:D73)</f>
        <v>3302</v>
      </c>
      <c r="E74" s="24">
        <f t="shared" si="4"/>
        <v>113369</v>
      </c>
    </row>
    <row r="75" spans="1:8" ht="20.100000000000001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370000</v>
      </c>
      <c r="C76" s="12">
        <f t="shared" si="5"/>
        <v>52667</v>
      </c>
      <c r="D76" s="12">
        <f t="shared" si="5"/>
        <v>1580</v>
      </c>
      <c r="E76" s="12">
        <f t="shared" si="5"/>
        <v>54247</v>
      </c>
    </row>
    <row r="77" spans="1:8" ht="20.100000000000001" customHeight="1" x14ac:dyDescent="0.25">
      <c r="A77" s="33" t="str">
        <f t="shared" ref="A77:A78" si="6">+A72</f>
        <v>Ghan Shyam</v>
      </c>
      <c r="B77" s="12">
        <f t="shared" si="5"/>
        <v>287000</v>
      </c>
      <c r="C77" s="12">
        <f t="shared" si="5"/>
        <v>32400</v>
      </c>
      <c r="D77" s="12">
        <f t="shared" si="5"/>
        <v>972</v>
      </c>
      <c r="E77" s="12">
        <f t="shared" si="5"/>
        <v>33372</v>
      </c>
    </row>
    <row r="78" spans="1:8" ht="20.100000000000001" customHeight="1" x14ac:dyDescent="0.25">
      <c r="A78" s="33" t="str">
        <f t="shared" si="6"/>
        <v>Pyare  Mohan</v>
      </c>
      <c r="B78" s="12">
        <f t="shared" si="5"/>
        <v>250000</v>
      </c>
      <c r="C78" s="12">
        <f t="shared" si="5"/>
        <v>25000</v>
      </c>
      <c r="D78" s="12">
        <f t="shared" si="5"/>
        <v>750</v>
      </c>
      <c r="E78" s="12">
        <f t="shared" si="5"/>
        <v>25750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110067</v>
      </c>
      <c r="D79" s="24">
        <f t="shared" si="5"/>
        <v>3302</v>
      </c>
      <c r="E79" s="24">
        <f t="shared" si="5"/>
        <v>113369</v>
      </c>
    </row>
    <row r="80" spans="1:8" ht="20.100000000000001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370000</v>
      </c>
      <c r="C81" s="12">
        <f>+C76</f>
        <v>52667</v>
      </c>
      <c r="D81" s="12">
        <f>+D76</f>
        <v>1580</v>
      </c>
      <c r="E81" s="12">
        <f>+E76</f>
        <v>54247</v>
      </c>
    </row>
    <row r="82" spans="1:5" ht="20.100000000000001" customHeight="1" x14ac:dyDescent="0.25">
      <c r="A82" s="33" t="str">
        <f t="shared" ref="A82:E84" si="7">+A77</f>
        <v>Ghan Shyam</v>
      </c>
      <c r="B82" s="12">
        <f t="shared" si="7"/>
        <v>287000</v>
      </c>
      <c r="C82" s="12">
        <f t="shared" si="7"/>
        <v>32400</v>
      </c>
      <c r="D82" s="12">
        <f t="shared" si="7"/>
        <v>972</v>
      </c>
      <c r="E82" s="12">
        <f t="shared" si="7"/>
        <v>33372</v>
      </c>
    </row>
    <row r="83" spans="1:5" ht="20.100000000000001" customHeight="1" x14ac:dyDescent="0.25">
      <c r="A83" s="33" t="str">
        <f t="shared" si="7"/>
        <v>Pyare  Mohan</v>
      </c>
      <c r="B83" s="12">
        <f t="shared" si="7"/>
        <v>250000</v>
      </c>
      <c r="C83" s="12">
        <f t="shared" si="7"/>
        <v>25000</v>
      </c>
      <c r="D83" s="12">
        <f t="shared" si="7"/>
        <v>750</v>
      </c>
      <c r="E83" s="12">
        <f t="shared" si="7"/>
        <v>25750</v>
      </c>
    </row>
    <row r="84" spans="1:5" ht="24.9" customHeight="1" thickBot="1" x14ac:dyDescent="0.3">
      <c r="A84" s="34" t="str">
        <f>+A39</f>
        <v>BSR 0510322 on 11/04/2017</v>
      </c>
      <c r="B84" s="22" t="str">
        <f>+C39</f>
        <v>Challan No. 11001</v>
      </c>
      <c r="C84" s="23">
        <f>+C79</f>
        <v>110067</v>
      </c>
      <c r="D84" s="23">
        <f t="shared" si="7"/>
        <v>3302</v>
      </c>
      <c r="E84" s="23">
        <f t="shared" si="7"/>
        <v>113369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Varun Panwar &amp; Co</v>
      </c>
      <c r="D85" s="3" t="str">
        <f>+D42</f>
        <v xml:space="preserve">Gurmeet  Singh 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25.5" customHeight="1" x14ac:dyDescent="0.25">
      <c r="A87" s="26" t="s">
        <v>150</v>
      </c>
      <c r="C87" s="88" t="str">
        <f>+C45</f>
        <v>AAGCV1975K</v>
      </c>
      <c r="D87" s="88" t="str">
        <f>+D45</f>
        <v xml:space="preserve"> AFEPS2017H</v>
      </c>
      <c r="E87" s="88" t="str">
        <f>+E45</f>
        <v>FSNPS1989K</v>
      </c>
    </row>
    <row r="88" spans="1:5" ht="17.25" customHeight="1" x14ac:dyDescent="0.25">
      <c r="A88" s="26"/>
      <c r="C88" s="92">
        <f>+C44</f>
        <v>0</v>
      </c>
      <c r="D88" s="92">
        <f>+D44</f>
        <v>0</v>
      </c>
      <c r="E88" s="92">
        <f>+E44</f>
        <v>0</v>
      </c>
    </row>
    <row r="89" spans="1:5" ht="20.100000000000001" customHeight="1" x14ac:dyDescent="0.25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5">
      <c r="A90" s="26" t="s">
        <v>65</v>
      </c>
      <c r="C90" s="4">
        <f>+C50</f>
        <v>150000</v>
      </c>
      <c r="D90" s="4">
        <f>+D50</f>
        <v>80000</v>
      </c>
      <c r="E90" s="4">
        <f>+E50</f>
        <v>25000</v>
      </c>
    </row>
    <row r="91" spans="1:5" ht="20.100000000000001" customHeight="1" x14ac:dyDescent="0.25">
      <c r="A91" s="26" t="s">
        <v>60</v>
      </c>
      <c r="C91" s="29">
        <v>0.2</v>
      </c>
      <c r="D91" s="29">
        <v>0.03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30000</v>
      </c>
      <c r="D92" s="37">
        <f t="shared" ref="D92:E92" si="8">D90*D91</f>
        <v>2400</v>
      </c>
      <c r="E92" s="37">
        <f t="shared" si="8"/>
        <v>2500</v>
      </c>
    </row>
    <row r="93" spans="1:5" ht="20.100000000000001" customHeight="1" x14ac:dyDescent="0.25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5">
      <c r="A94" s="27" t="s">
        <v>36</v>
      </c>
      <c r="C94" s="2">
        <f t="shared" ref="C94:E96" si="9">+C51</f>
        <v>42760</v>
      </c>
      <c r="D94" s="2">
        <f t="shared" si="9"/>
        <v>42787</v>
      </c>
      <c r="E94" s="2">
        <f t="shared" si="9"/>
        <v>42797</v>
      </c>
    </row>
    <row r="95" spans="1:5" ht="20.100000000000001" customHeight="1" x14ac:dyDescent="0.25">
      <c r="A95" s="294" t="s">
        <v>37</v>
      </c>
      <c r="B95" s="294"/>
      <c r="C95" s="2">
        <f t="shared" si="9"/>
        <v>42770</v>
      </c>
      <c r="D95" s="2">
        <f t="shared" si="9"/>
        <v>42801</v>
      </c>
      <c r="E95" s="2">
        <f t="shared" si="9"/>
        <v>42855</v>
      </c>
    </row>
    <row r="96" spans="1:5" ht="20.100000000000001" customHeight="1" x14ac:dyDescent="0.25">
      <c r="A96" s="294" t="str">
        <f>+A53</f>
        <v xml:space="preserve">Challan No provided by HDFC Bank </v>
      </c>
      <c r="B96" s="294"/>
      <c r="C96" s="9" t="str">
        <f t="shared" si="9"/>
        <v>04002</v>
      </c>
      <c r="D96" s="9" t="str">
        <f t="shared" si="9"/>
        <v>07002</v>
      </c>
      <c r="E96" s="9" t="str">
        <f t="shared" si="9"/>
        <v>30002</v>
      </c>
    </row>
    <row r="97" spans="1:5" ht="20.100000000000001" customHeight="1" x14ac:dyDescent="0.25">
      <c r="A97" s="5" t="str">
        <f>+A56</f>
        <v>Exam on 26-04-17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showZeros="0" topLeftCell="A28" zoomScale="140" zoomScaleNormal="140" zoomScaleSheetLayoutView="150" workbookViewId="0">
      <selection activeCell="A3" sqref="A3"/>
    </sheetView>
  </sheetViews>
  <sheetFormatPr defaultColWidth="9.109375" defaultRowHeight="20.100000000000001" customHeight="1" x14ac:dyDescent="0.25"/>
  <cols>
    <col min="1" max="2" width="18.6640625" style="5" customWidth="1"/>
    <col min="3" max="5" width="20.6640625" style="5" customWidth="1"/>
    <col min="6" max="6" width="9.109375" style="5"/>
    <col min="7" max="7" width="13.33203125" style="5" customWidth="1"/>
    <col min="8" max="8" width="9.109375" style="5"/>
    <col min="9" max="9" width="9.33203125" style="5" customWidth="1"/>
    <col min="10" max="16384" width="9.109375" style="5"/>
  </cols>
  <sheetData>
    <row r="1" spans="1:7" ht="20.100000000000001" customHeight="1" x14ac:dyDescent="0.25">
      <c r="A1" s="295" t="s">
        <v>96</v>
      </c>
      <c r="B1" s="295"/>
      <c r="C1" s="295"/>
      <c r="D1" s="295"/>
      <c r="E1" s="295"/>
    </row>
    <row r="2" spans="1:7" ht="30" customHeight="1" x14ac:dyDescent="0.25">
      <c r="A2" s="296" t="s">
        <v>219</v>
      </c>
      <c r="B2" s="296"/>
      <c r="C2" s="296"/>
      <c r="D2" s="296"/>
      <c r="E2" s="296"/>
    </row>
    <row r="3" spans="1:7" ht="20.100000000000001" customHeight="1" x14ac:dyDescent="0.25">
      <c r="A3" s="41" t="s">
        <v>18</v>
      </c>
      <c r="B3" s="42"/>
      <c r="C3" s="76" t="s">
        <v>175</v>
      </c>
      <c r="D3" s="77"/>
      <c r="E3" s="79"/>
    </row>
    <row r="4" spans="1:7" ht="20.100000000000001" customHeight="1" x14ac:dyDescent="0.25">
      <c r="A4" s="43" t="s">
        <v>19</v>
      </c>
      <c r="B4" s="44"/>
      <c r="C4" s="54" t="s">
        <v>0</v>
      </c>
      <c r="D4" s="57"/>
      <c r="E4" s="44"/>
    </row>
    <row r="5" spans="1:7" ht="20.100000000000001" customHeight="1" x14ac:dyDescent="0.25">
      <c r="A5" s="43" t="s">
        <v>72</v>
      </c>
      <c r="B5" s="44"/>
      <c r="C5" s="54" t="s">
        <v>14</v>
      </c>
      <c r="D5" s="57"/>
      <c r="E5" s="44"/>
    </row>
    <row r="6" spans="1:7" ht="20.100000000000001" customHeight="1" x14ac:dyDescent="0.25">
      <c r="A6" s="43" t="s">
        <v>73</v>
      </c>
      <c r="B6" s="44"/>
      <c r="C6" s="54" t="s">
        <v>16</v>
      </c>
      <c r="D6" s="57"/>
      <c r="E6" s="44"/>
    </row>
    <row r="7" spans="1:7" ht="20.100000000000001" customHeight="1" x14ac:dyDescent="0.25">
      <c r="A7" s="43" t="s">
        <v>74</v>
      </c>
      <c r="B7" s="44"/>
      <c r="C7" s="54" t="s">
        <v>17</v>
      </c>
      <c r="D7" s="57"/>
      <c r="E7" s="44"/>
    </row>
    <row r="8" spans="1:7" ht="20.100000000000001" customHeight="1" x14ac:dyDescent="0.25">
      <c r="A8" s="43" t="s">
        <v>15</v>
      </c>
      <c r="B8" s="44"/>
      <c r="C8" s="54" t="s">
        <v>97</v>
      </c>
      <c r="D8" s="57"/>
      <c r="E8" s="44"/>
    </row>
    <row r="9" spans="1:7" ht="20.100000000000001" customHeight="1" x14ac:dyDescent="0.25">
      <c r="A9" s="43" t="s">
        <v>75</v>
      </c>
      <c r="B9" s="44"/>
      <c r="C9" s="78" t="s">
        <v>176</v>
      </c>
      <c r="E9" s="44"/>
      <c r="G9" s="58"/>
    </row>
    <row r="10" spans="1:7" ht="20.100000000000001" customHeight="1" x14ac:dyDescent="0.25">
      <c r="A10" s="43" t="s">
        <v>76</v>
      </c>
      <c r="B10" s="44"/>
      <c r="C10" s="54" t="s">
        <v>1</v>
      </c>
      <c r="D10" s="57"/>
      <c r="E10" s="44"/>
    </row>
    <row r="11" spans="1:7" ht="20.100000000000001" customHeight="1" x14ac:dyDescent="0.25">
      <c r="A11" s="43" t="s">
        <v>2</v>
      </c>
      <c r="B11" s="44"/>
      <c r="C11" s="54">
        <v>9811116835</v>
      </c>
      <c r="D11" s="57"/>
      <c r="E11" s="44"/>
    </row>
    <row r="12" spans="1:7" ht="20.100000000000001" customHeight="1" x14ac:dyDescent="0.25">
      <c r="A12" s="43" t="s">
        <v>71</v>
      </c>
      <c r="B12" s="44"/>
      <c r="C12" s="54" t="s">
        <v>104</v>
      </c>
      <c r="D12" s="57"/>
      <c r="E12" s="44"/>
    </row>
    <row r="13" spans="1:7" ht="20.100000000000001" customHeight="1" x14ac:dyDescent="0.25">
      <c r="A13" s="43" t="s">
        <v>70</v>
      </c>
      <c r="B13" s="44"/>
      <c r="C13" s="54" t="s">
        <v>3</v>
      </c>
      <c r="D13" s="57"/>
      <c r="E13" s="44"/>
    </row>
    <row r="14" spans="1:7" ht="20.100000000000001" customHeight="1" x14ac:dyDescent="0.25">
      <c r="A14" s="43" t="s">
        <v>4</v>
      </c>
      <c r="B14" s="44"/>
      <c r="C14" s="54" t="s">
        <v>5</v>
      </c>
      <c r="D14" s="57"/>
      <c r="E14" s="44"/>
    </row>
    <row r="15" spans="1:7" ht="20.100000000000001" customHeight="1" x14ac:dyDescent="0.25">
      <c r="A15" s="43" t="s">
        <v>77</v>
      </c>
      <c r="B15" s="44"/>
      <c r="C15" s="54" t="s">
        <v>98</v>
      </c>
      <c r="D15" s="57"/>
      <c r="E15" s="44"/>
    </row>
    <row r="16" spans="1:7" ht="20.100000000000001" customHeight="1" x14ac:dyDescent="0.25">
      <c r="A16" s="43" t="s">
        <v>78</v>
      </c>
      <c r="B16" s="44"/>
      <c r="C16" s="54" t="s">
        <v>116</v>
      </c>
      <c r="D16" s="57"/>
      <c r="E16" s="44"/>
    </row>
    <row r="17" spans="1:5" ht="20.100000000000001" customHeight="1" x14ac:dyDescent="0.25">
      <c r="A17" s="43" t="s">
        <v>23</v>
      </c>
      <c r="B17" s="44"/>
      <c r="C17" s="54" t="s">
        <v>6</v>
      </c>
      <c r="D17" s="57"/>
      <c r="E17" s="44"/>
    </row>
    <row r="18" spans="1:5" ht="20.100000000000001" customHeight="1" x14ac:dyDescent="0.25">
      <c r="A18" s="43" t="s">
        <v>79</v>
      </c>
      <c r="B18" s="44"/>
      <c r="C18" s="54" t="s">
        <v>119</v>
      </c>
      <c r="D18" s="57"/>
      <c r="E18" s="44"/>
    </row>
    <row r="19" spans="1:5" ht="20.100000000000001" customHeight="1" x14ac:dyDescent="0.25">
      <c r="A19" s="43" t="s">
        <v>7</v>
      </c>
      <c r="B19" s="44"/>
      <c r="C19" s="54">
        <v>8447610144</v>
      </c>
      <c r="D19" s="57"/>
      <c r="E19" s="44"/>
    </row>
    <row r="20" spans="1:5" ht="20.100000000000001" customHeight="1" x14ac:dyDescent="0.25">
      <c r="A20" s="43" t="s">
        <v>24</v>
      </c>
      <c r="B20" s="44"/>
      <c r="C20" s="54" t="s">
        <v>99</v>
      </c>
      <c r="D20" s="57"/>
      <c r="E20" s="44"/>
    </row>
    <row r="21" spans="1:5" ht="20.100000000000001" customHeight="1" x14ac:dyDescent="0.25">
      <c r="A21" s="55" t="s">
        <v>80</v>
      </c>
      <c r="B21" s="56"/>
      <c r="C21" s="59" t="s">
        <v>115</v>
      </c>
      <c r="D21" s="60"/>
      <c r="E21" s="56"/>
    </row>
    <row r="22" spans="1:5" ht="20.100000000000001" customHeight="1" x14ac:dyDescent="0.25">
      <c r="A22" s="65" t="s">
        <v>88</v>
      </c>
      <c r="B22" s="7"/>
    </row>
    <row r="23" spans="1:5" ht="20.100000000000001" customHeight="1" x14ac:dyDescent="0.25">
      <c r="A23" s="41" t="s">
        <v>8</v>
      </c>
      <c r="B23" s="42"/>
      <c r="C23" s="45" t="str">
        <f>+C15</f>
        <v>Mohd Sajid</v>
      </c>
      <c r="D23" s="45" t="s">
        <v>179</v>
      </c>
      <c r="E23" s="45" t="s">
        <v>180</v>
      </c>
    </row>
    <row r="24" spans="1:5" ht="30" customHeight="1" x14ac:dyDescent="0.25">
      <c r="A24" s="47" t="s">
        <v>9</v>
      </c>
      <c r="B24" s="48"/>
      <c r="C24" s="67" t="str">
        <f>+C18</f>
        <v>1125,  Street No. 39, Zafrabad, Delhi-110053</v>
      </c>
      <c r="D24" s="67" t="s">
        <v>105</v>
      </c>
      <c r="E24" s="67" t="s">
        <v>120</v>
      </c>
    </row>
    <row r="25" spans="1:5" ht="20.100000000000001" customHeight="1" x14ac:dyDescent="0.25">
      <c r="A25" s="43" t="s">
        <v>10</v>
      </c>
      <c r="B25" s="44"/>
      <c r="C25" s="45" t="str">
        <f>+C16</f>
        <v>FSNPS1989K</v>
      </c>
      <c r="D25" s="45" t="s">
        <v>102</v>
      </c>
      <c r="E25" s="45" t="s">
        <v>181</v>
      </c>
    </row>
    <row r="26" spans="1:5" ht="20.100000000000001" customHeight="1" x14ac:dyDescent="0.25">
      <c r="A26" s="49" t="s">
        <v>11</v>
      </c>
      <c r="B26" s="50"/>
      <c r="C26" s="45" t="s">
        <v>6</v>
      </c>
      <c r="D26" s="45" t="s">
        <v>12</v>
      </c>
      <c r="E26" s="45" t="s">
        <v>13</v>
      </c>
    </row>
    <row r="27" spans="1:5" ht="20.100000000000001" customHeight="1" x14ac:dyDescent="0.25">
      <c r="A27" s="43" t="s">
        <v>27</v>
      </c>
      <c r="B27" s="44"/>
      <c r="C27" s="45" t="s">
        <v>5</v>
      </c>
      <c r="D27" s="45" t="s">
        <v>5</v>
      </c>
      <c r="E27" s="45" t="s">
        <v>5</v>
      </c>
    </row>
    <row r="28" spans="1:5" ht="22.5" customHeight="1" x14ac:dyDescent="0.25">
      <c r="A28" s="51" t="s">
        <v>25</v>
      </c>
      <c r="B28" s="52"/>
      <c r="C28" s="46" t="s">
        <v>41</v>
      </c>
      <c r="D28" s="46" t="s">
        <v>41</v>
      </c>
      <c r="E28" s="46" t="s">
        <v>41</v>
      </c>
    </row>
    <row r="29" spans="1:5" ht="20.100000000000001" customHeight="1" x14ac:dyDescent="0.25">
      <c r="A29" s="43" t="s">
        <v>28</v>
      </c>
      <c r="B29" s="44"/>
      <c r="C29" s="46">
        <v>32629</v>
      </c>
      <c r="D29" s="46">
        <v>28426</v>
      </c>
      <c r="E29" s="46">
        <v>31735</v>
      </c>
    </row>
    <row r="30" spans="1:5" ht="20.100000000000001" customHeight="1" x14ac:dyDescent="0.25">
      <c r="A30" s="64" t="s">
        <v>86</v>
      </c>
      <c r="B30" s="50"/>
      <c r="C30" s="45"/>
      <c r="D30" s="45"/>
      <c r="E30" s="45"/>
    </row>
    <row r="31" spans="1:5" ht="21.75" customHeight="1" x14ac:dyDescent="0.25">
      <c r="A31" s="43" t="s">
        <v>21</v>
      </c>
      <c r="B31" s="44"/>
      <c r="C31" s="69">
        <v>2448000</v>
      </c>
      <c r="D31" s="69">
        <v>1815000</v>
      </c>
      <c r="E31" s="69">
        <v>1241000</v>
      </c>
    </row>
    <row r="32" spans="1:5" ht="30" customHeight="1" x14ac:dyDescent="0.25">
      <c r="A32" s="297" t="s">
        <v>30</v>
      </c>
      <c r="B32" s="298"/>
      <c r="C32" s="69">
        <v>315000</v>
      </c>
      <c r="D32" s="69">
        <v>175000</v>
      </c>
      <c r="E32" s="69">
        <v>-225000</v>
      </c>
    </row>
    <row r="33" spans="1:5" ht="20.100000000000001" customHeight="1" x14ac:dyDescent="0.25">
      <c r="A33" s="299" t="s">
        <v>26</v>
      </c>
      <c r="B33" s="300"/>
      <c r="C33" s="69">
        <v>200000</v>
      </c>
      <c r="D33" s="69">
        <v>159000</v>
      </c>
      <c r="E33" s="69">
        <v>-150000</v>
      </c>
    </row>
    <row r="34" spans="1:5" ht="19.5" customHeight="1" x14ac:dyDescent="0.25">
      <c r="A34" s="297" t="s">
        <v>22</v>
      </c>
      <c r="B34" s="298"/>
      <c r="C34" s="69">
        <v>258000</v>
      </c>
      <c r="D34" s="69">
        <v>190000</v>
      </c>
      <c r="E34" s="69">
        <v>210000</v>
      </c>
    </row>
    <row r="35" spans="1:5" ht="20.100000000000001" customHeight="1" x14ac:dyDescent="0.25">
      <c r="A35" s="301" t="s">
        <v>31</v>
      </c>
      <c r="B35" s="302"/>
      <c r="C35" s="69">
        <v>125000</v>
      </c>
      <c r="D35" s="69">
        <v>85000</v>
      </c>
      <c r="E35" s="69">
        <v>57000</v>
      </c>
    </row>
    <row r="36" spans="1:5" ht="20.100000000000001" customHeight="1" x14ac:dyDescent="0.25">
      <c r="A36" s="303" t="s">
        <v>90</v>
      </c>
      <c r="B36" s="303"/>
      <c r="C36" s="303"/>
      <c r="D36" s="303"/>
      <c r="E36" s="303"/>
    </row>
    <row r="37" spans="1:5" ht="20.100000000000001" customHeight="1" x14ac:dyDescent="0.25">
      <c r="A37" s="304" t="s">
        <v>185</v>
      </c>
      <c r="B37" s="305"/>
      <c r="C37" s="73" t="s">
        <v>57</v>
      </c>
      <c r="D37" s="61" t="s">
        <v>29</v>
      </c>
      <c r="E37" s="42"/>
    </row>
    <row r="38" spans="1:5" ht="20.100000000000001" customHeight="1" x14ac:dyDescent="0.25">
      <c r="A38" s="306" t="s">
        <v>131</v>
      </c>
      <c r="B38" s="307"/>
      <c r="C38" s="74" t="s">
        <v>57</v>
      </c>
      <c r="D38" s="62" t="s">
        <v>29</v>
      </c>
      <c r="E38" s="44"/>
    </row>
    <row r="39" spans="1:5" ht="20.100000000000001" customHeight="1" x14ac:dyDescent="0.25">
      <c r="A39" s="308" t="s">
        <v>132</v>
      </c>
      <c r="B39" s="309"/>
      <c r="C39" s="75" t="s">
        <v>134</v>
      </c>
      <c r="D39" s="63" t="s">
        <v>29</v>
      </c>
      <c r="E39" s="56"/>
    </row>
    <row r="40" spans="1:5" ht="20.100000000000001" customHeight="1" x14ac:dyDescent="0.25">
      <c r="E40" s="66" t="s">
        <v>91</v>
      </c>
    </row>
    <row r="41" spans="1:5" ht="20.100000000000001" customHeight="1" x14ac:dyDescent="0.25">
      <c r="A41" s="65" t="s">
        <v>89</v>
      </c>
      <c r="B41" s="7"/>
    </row>
    <row r="42" spans="1:5" ht="20.100000000000001" customHeight="1" x14ac:dyDescent="0.25">
      <c r="A42" s="49" t="s">
        <v>32</v>
      </c>
      <c r="B42" s="50"/>
      <c r="C42" s="45" t="s">
        <v>182</v>
      </c>
      <c r="D42" s="45" t="s">
        <v>183</v>
      </c>
      <c r="E42" s="45" t="str">
        <f>+C23</f>
        <v>Mohd Sajid</v>
      </c>
    </row>
    <row r="43" spans="1:5" ht="30" customHeight="1" x14ac:dyDescent="0.25">
      <c r="A43" s="49" t="s">
        <v>81</v>
      </c>
      <c r="B43" s="50"/>
      <c r="C43" s="67" t="s">
        <v>121</v>
      </c>
      <c r="D43" s="67" t="s">
        <v>122</v>
      </c>
      <c r="E43" s="67" t="str">
        <f>+C24</f>
        <v>1125,  Street No. 39, Zafrabad, Delhi-110053</v>
      </c>
    </row>
    <row r="44" spans="1:5" ht="26.25" customHeight="1" x14ac:dyDescent="0.25">
      <c r="A44" s="49"/>
      <c r="B44" s="50"/>
      <c r="C44" s="81" t="s">
        <v>117</v>
      </c>
      <c r="D44" s="82" t="s">
        <v>177</v>
      </c>
      <c r="E44" s="81"/>
    </row>
    <row r="45" spans="1:5" ht="20.100000000000001" customHeight="1" x14ac:dyDescent="0.25">
      <c r="A45" s="49" t="s">
        <v>82</v>
      </c>
      <c r="B45" s="50"/>
      <c r="C45" s="80"/>
      <c r="D45" s="3" t="s">
        <v>184</v>
      </c>
      <c r="E45" s="45" t="str">
        <f>+C25</f>
        <v>FSNPS1989K</v>
      </c>
    </row>
    <row r="46" spans="1:5" ht="20.100000000000001" customHeight="1" x14ac:dyDescent="0.25">
      <c r="A46" s="49" t="s">
        <v>34</v>
      </c>
      <c r="B46" s="50"/>
      <c r="C46" s="45" t="s">
        <v>35</v>
      </c>
      <c r="D46" s="45" t="s">
        <v>109</v>
      </c>
      <c r="E46" s="45" t="s">
        <v>110</v>
      </c>
    </row>
    <row r="47" spans="1:5" ht="20.100000000000001" customHeight="1" x14ac:dyDescent="0.25">
      <c r="A47" s="49" t="s">
        <v>85</v>
      </c>
      <c r="B47" s="50"/>
      <c r="C47" s="45" t="s">
        <v>62</v>
      </c>
      <c r="D47" s="45" t="s">
        <v>63</v>
      </c>
      <c r="E47" s="45" t="s">
        <v>64</v>
      </c>
    </row>
    <row r="48" spans="1:5" ht="20.100000000000001" customHeight="1" x14ac:dyDescent="0.25">
      <c r="A48" s="49" t="s">
        <v>33</v>
      </c>
      <c r="B48" s="50"/>
      <c r="C48" s="45" t="s">
        <v>111</v>
      </c>
      <c r="D48" s="45" t="s">
        <v>38</v>
      </c>
      <c r="E48" s="45" t="s">
        <v>38</v>
      </c>
    </row>
    <row r="49" spans="1:5" ht="26.25" customHeight="1" x14ac:dyDescent="0.25">
      <c r="A49" s="64" t="s">
        <v>86</v>
      </c>
      <c r="B49" s="50"/>
      <c r="C49" s="45"/>
      <c r="E49" s="45"/>
    </row>
    <row r="50" spans="1:5" ht="20.100000000000001" customHeight="1" x14ac:dyDescent="0.25">
      <c r="A50" s="49" t="s">
        <v>66</v>
      </c>
      <c r="B50" s="50"/>
      <c r="C50" s="69">
        <v>325000</v>
      </c>
      <c r="D50" s="69">
        <v>200000</v>
      </c>
      <c r="E50" s="69">
        <v>50000</v>
      </c>
    </row>
    <row r="51" spans="1:5" ht="20.100000000000001" customHeight="1" x14ac:dyDescent="0.25">
      <c r="A51" s="49" t="s">
        <v>39</v>
      </c>
      <c r="B51" s="50"/>
      <c r="C51" s="46">
        <v>42754</v>
      </c>
      <c r="D51" s="46">
        <v>42785</v>
      </c>
      <c r="E51" s="46">
        <v>42813</v>
      </c>
    </row>
    <row r="52" spans="1:5" ht="20.100000000000001" customHeight="1" x14ac:dyDescent="0.25">
      <c r="A52" s="49" t="s">
        <v>125</v>
      </c>
      <c r="B52" s="50"/>
      <c r="C52" s="46">
        <v>42769</v>
      </c>
      <c r="D52" s="46">
        <v>42797</v>
      </c>
      <c r="E52" s="46">
        <v>42838</v>
      </c>
    </row>
    <row r="53" spans="1:5" ht="20.100000000000001" customHeight="1" x14ac:dyDescent="0.25">
      <c r="A53" s="49" t="s">
        <v>126</v>
      </c>
      <c r="B53" s="50"/>
      <c r="C53" s="53" t="s">
        <v>114</v>
      </c>
      <c r="D53" s="53" t="s">
        <v>114</v>
      </c>
      <c r="E53" s="53" t="s">
        <v>178</v>
      </c>
    </row>
    <row r="54" spans="1:5" ht="20.100000000000001" customHeight="1" x14ac:dyDescent="0.25">
      <c r="A54" s="126"/>
      <c r="B54" s="126"/>
      <c r="C54" s="9"/>
      <c r="D54" s="9"/>
      <c r="E54" s="8"/>
    </row>
    <row r="55" spans="1:5" ht="20.100000000000001" customHeight="1" x14ac:dyDescent="0.25">
      <c r="A55" s="126"/>
      <c r="B55" s="126"/>
      <c r="C55" s="9"/>
      <c r="D55" s="9"/>
      <c r="E55" s="8"/>
    </row>
    <row r="56" spans="1:5" ht="20.100000000000001" customHeight="1" x14ac:dyDescent="0.25">
      <c r="A56" s="5" t="s">
        <v>174</v>
      </c>
      <c r="E56" s="40" t="s">
        <v>69</v>
      </c>
    </row>
    <row r="57" spans="1:5" ht="15" customHeight="1" x14ac:dyDescent="0.25">
      <c r="A57" s="91" t="s">
        <v>207</v>
      </c>
      <c r="B57" s="91"/>
      <c r="C57" s="3" t="str">
        <f>+C23</f>
        <v>Mohd Sajid</v>
      </c>
      <c r="D57" s="1" t="str">
        <f>+D23</f>
        <v>Prem Shyam</v>
      </c>
      <c r="E57" s="1" t="str">
        <f>+E23</f>
        <v xml:space="preserve">Mohan Pyare </v>
      </c>
    </row>
    <row r="58" spans="1:5" ht="20.100000000000001" customHeight="1" x14ac:dyDescent="0.25">
      <c r="A58" s="13" t="s">
        <v>21</v>
      </c>
      <c r="B58" s="13"/>
      <c r="C58" s="14">
        <f>+C31</f>
        <v>2448000</v>
      </c>
      <c r="D58" s="14">
        <f>+D31</f>
        <v>1815000</v>
      </c>
      <c r="E58" s="14">
        <f>+E31</f>
        <v>1241000</v>
      </c>
    </row>
    <row r="59" spans="1:5" ht="20.100000000000001" customHeight="1" x14ac:dyDescent="0.25">
      <c r="A59" s="17" t="s">
        <v>50</v>
      </c>
      <c r="B59" s="17"/>
      <c r="C59" s="68">
        <f>IF(C32&lt;-200000,-200000,C32)</f>
        <v>315000</v>
      </c>
      <c r="D59" s="68">
        <f>IF(D32&lt;-200000,-200000,D32)</f>
        <v>175000</v>
      </c>
      <c r="E59" s="68">
        <f>IF(E32&lt;-200000,-200000,E32)</f>
        <v>-200000</v>
      </c>
    </row>
    <row r="60" spans="1:5" ht="20.100000000000001" customHeight="1" x14ac:dyDescent="0.25">
      <c r="A60" s="13" t="s">
        <v>51</v>
      </c>
      <c r="B60" s="13"/>
      <c r="C60" s="72">
        <f>IF(C33&lt;0,0, C33)</f>
        <v>200000</v>
      </c>
      <c r="D60" s="72">
        <f>IF(D33&lt;0,0, D33)</f>
        <v>159000</v>
      </c>
      <c r="E60" s="72">
        <f>IF(E33&lt;0,0, E33)</f>
        <v>0</v>
      </c>
    </row>
    <row r="61" spans="1:5" ht="20.100000000000001" customHeight="1" x14ac:dyDescent="0.25">
      <c r="A61" s="13" t="s">
        <v>42</v>
      </c>
      <c r="B61" s="13"/>
      <c r="C61" s="14">
        <f>SUM(C58:C60)</f>
        <v>2963000</v>
      </c>
      <c r="D61" s="14">
        <f t="shared" ref="D61:E61" si="0">SUM(D58:D60)</f>
        <v>2149000</v>
      </c>
      <c r="E61" s="14">
        <f t="shared" si="0"/>
        <v>1041000</v>
      </c>
    </row>
    <row r="62" spans="1:5" ht="20.100000000000001" customHeight="1" x14ac:dyDescent="0.25">
      <c r="A62" s="13" t="s">
        <v>52</v>
      </c>
      <c r="B62" s="13"/>
      <c r="C62" s="68">
        <f>IF(C34&gt;150000, 150000, C34)</f>
        <v>150000</v>
      </c>
      <c r="D62" s="68">
        <f>IF(D34&gt;150000, 150000, D34)</f>
        <v>150000</v>
      </c>
      <c r="E62" s="68">
        <f>IF(E34&gt;150000, 150000, E34)</f>
        <v>150000</v>
      </c>
    </row>
    <row r="63" spans="1:5" ht="20.100000000000001" customHeight="1" x14ac:dyDescent="0.25">
      <c r="A63" s="13" t="s">
        <v>43</v>
      </c>
      <c r="B63" s="13"/>
      <c r="C63" s="14">
        <f>+C35</f>
        <v>125000</v>
      </c>
      <c r="D63" s="14">
        <f>+D35</f>
        <v>85000</v>
      </c>
      <c r="E63" s="14">
        <f>+E35</f>
        <v>57000</v>
      </c>
    </row>
    <row r="64" spans="1:5" ht="20.100000000000001" customHeight="1" thickBot="1" x14ac:dyDescent="0.3">
      <c r="A64" s="19" t="s">
        <v>44</v>
      </c>
      <c r="B64" s="19"/>
      <c r="C64" s="15">
        <f>C61-C62-C63</f>
        <v>2688000</v>
      </c>
      <c r="D64" s="15">
        <f t="shared" ref="D64:E64" si="1">D61-D62-D63</f>
        <v>1914000</v>
      </c>
      <c r="E64" s="15">
        <f t="shared" si="1"/>
        <v>834000</v>
      </c>
    </row>
    <row r="65" spans="1:8" ht="20.100000000000001" customHeight="1" thickTop="1" x14ac:dyDescent="0.25">
      <c r="A65" s="13" t="s">
        <v>45</v>
      </c>
      <c r="B65" s="25"/>
      <c r="C65" s="16">
        <f>ROUND(IF(C64&gt;1000000,(((C64-1000000)*0.3)+125000),IF(C64&gt;500000,(((C64-500000)*0.2)+25000),IF(C64&gt;250000,((C64-250000)*0.1),0))),0)</f>
        <v>631400</v>
      </c>
      <c r="D65" s="16">
        <f t="shared" ref="D65" si="2">ROUND(IF(D64&gt;1000000,(((D64-1000000)*0.3)+125000),IF(D64&gt;500000,(((D64-500000)*0.2)+25000),IF(D64&gt;250000,((D64-250000)*0.1),0))),0)</f>
        <v>399200</v>
      </c>
      <c r="E65" s="16">
        <f>ROUND(IF(E64&gt;1000000,(((E64-1000000)*0.3)+125000),IF(E64&gt;500000,(((E64-500000)*0.2)+25000),IF(E64&gt;250000,((E64-250000)*0.1),0))),0)</f>
        <v>91800</v>
      </c>
    </row>
    <row r="66" spans="1:8" ht="20.100000000000001" customHeight="1" x14ac:dyDescent="0.25">
      <c r="A66" s="10" t="s">
        <v>53</v>
      </c>
      <c r="B66" s="10"/>
      <c r="C66" s="12"/>
      <c r="D66" s="12"/>
      <c r="E66" s="12"/>
    </row>
    <row r="67" spans="1:8" ht="20.100000000000001" customHeight="1" x14ac:dyDescent="0.25">
      <c r="A67" s="10" t="s">
        <v>54</v>
      </c>
      <c r="B67" s="10"/>
      <c r="C67" s="12"/>
      <c r="D67" s="12"/>
      <c r="E67" s="12"/>
    </row>
    <row r="68" spans="1:8" ht="18.75" customHeight="1" x14ac:dyDescent="0.25">
      <c r="A68" s="13" t="s">
        <v>46</v>
      </c>
      <c r="B68" s="13"/>
      <c r="C68" s="18">
        <f>ROUND((C65+C67+C66)*0.03,0)</f>
        <v>18942</v>
      </c>
      <c r="D68" s="18">
        <f>ROUND((D65+D67+D66)*0.03,0)</f>
        <v>11976</v>
      </c>
      <c r="E68" s="18">
        <f>ROUND((E65+E67+E66)*0.03,0)</f>
        <v>2754</v>
      </c>
    </row>
    <row r="69" spans="1:8" ht="20.100000000000001" customHeight="1" x14ac:dyDescent="0.25">
      <c r="A69" s="20" t="s">
        <v>55</v>
      </c>
      <c r="B69" s="20"/>
      <c r="C69" s="21">
        <f>SUM(C65:C68)</f>
        <v>650342</v>
      </c>
      <c r="D69" s="21">
        <f t="shared" ref="D69:E69" si="3">SUM(D65:D68)</f>
        <v>411176</v>
      </c>
      <c r="E69" s="21">
        <f t="shared" si="3"/>
        <v>94554</v>
      </c>
    </row>
    <row r="70" spans="1:8" ht="20.100000000000001" customHeight="1" x14ac:dyDescent="0.25">
      <c r="A70" s="35">
        <v>42766</v>
      </c>
      <c r="B70" s="11" t="s">
        <v>56</v>
      </c>
      <c r="C70" s="11" t="s">
        <v>47</v>
      </c>
      <c r="D70" s="11" t="s">
        <v>48</v>
      </c>
      <c r="E70" s="11" t="s">
        <v>49</v>
      </c>
      <c r="G70" s="11"/>
      <c r="H70" s="11"/>
    </row>
    <row r="71" spans="1:8" ht="20.100000000000001" customHeight="1" x14ac:dyDescent="0.25">
      <c r="A71" s="33" t="str">
        <f>+C57</f>
        <v>Mohd Sajid</v>
      </c>
      <c r="B71" s="12">
        <f>ROUND(C64/3,0)</f>
        <v>896000</v>
      </c>
      <c r="C71" s="12">
        <f>ROUND(C65/3,0)</f>
        <v>210467</v>
      </c>
      <c r="D71" s="12">
        <f>ROUND(C68/3,0)</f>
        <v>6314</v>
      </c>
      <c r="E71" s="12">
        <f>C71+D71</f>
        <v>216781</v>
      </c>
    </row>
    <row r="72" spans="1:8" ht="20.100000000000001" customHeight="1" x14ac:dyDescent="0.25">
      <c r="A72" s="33" t="str">
        <f>+D57</f>
        <v>Prem Shyam</v>
      </c>
      <c r="B72" s="12">
        <f>ROUND(D64/3,0)</f>
        <v>638000</v>
      </c>
      <c r="C72" s="12">
        <f>ROUND(D65/3,0)</f>
        <v>133067</v>
      </c>
      <c r="D72" s="12">
        <f>ROUND(D68/3,0)</f>
        <v>3992</v>
      </c>
      <c r="E72" s="12">
        <f>C72+D72</f>
        <v>137059</v>
      </c>
    </row>
    <row r="73" spans="1:8" ht="20.100000000000001" customHeight="1" x14ac:dyDescent="0.25">
      <c r="A73" s="33" t="str">
        <f>+E57</f>
        <v xml:space="preserve">Mohan Pyare </v>
      </c>
      <c r="B73" s="12">
        <f>ROUND(E64/3,0)</f>
        <v>278000</v>
      </c>
      <c r="C73" s="12">
        <f>ROUND(E65/3,0)</f>
        <v>30600</v>
      </c>
      <c r="D73" s="12">
        <f>ROUND(E68/3,0)</f>
        <v>918</v>
      </c>
      <c r="E73" s="12">
        <f>C73+D73</f>
        <v>31518</v>
      </c>
    </row>
    <row r="74" spans="1:8" ht="24.9" customHeight="1" thickBot="1" x14ac:dyDescent="0.3">
      <c r="A74" s="32" t="str">
        <f>+A37</f>
        <v>BSR 0510322 on 07/02/2017</v>
      </c>
      <c r="B74" s="22" t="str">
        <f>+C37</f>
        <v>Challan No. 07001</v>
      </c>
      <c r="C74" s="24">
        <f>SUM(C71:C73)</f>
        <v>374134</v>
      </c>
      <c r="D74" s="24">
        <f t="shared" ref="D74:E74" si="4">SUM(D71:D73)</f>
        <v>11224</v>
      </c>
      <c r="E74" s="24">
        <f t="shared" si="4"/>
        <v>385358</v>
      </c>
    </row>
    <row r="75" spans="1:8" ht="18" customHeight="1" thickTop="1" x14ac:dyDescent="0.25">
      <c r="A75" s="35">
        <v>42794</v>
      </c>
      <c r="B75" s="11" t="s">
        <v>56</v>
      </c>
      <c r="C75" s="11" t="s">
        <v>47</v>
      </c>
      <c r="D75" s="11" t="s">
        <v>48</v>
      </c>
      <c r="E75" s="11" t="s">
        <v>49</v>
      </c>
    </row>
    <row r="76" spans="1:8" ht="20.100000000000001" customHeight="1" x14ac:dyDescent="0.25">
      <c r="A76" s="33" t="str">
        <f>+A71</f>
        <v>Mohd Sajid</v>
      </c>
      <c r="B76" s="12">
        <f t="shared" ref="B76:E79" si="5">+B71</f>
        <v>896000</v>
      </c>
      <c r="C76" s="12">
        <f t="shared" si="5"/>
        <v>210467</v>
      </c>
      <c r="D76" s="12">
        <f t="shared" si="5"/>
        <v>6314</v>
      </c>
      <c r="E76" s="12">
        <f t="shared" si="5"/>
        <v>216781</v>
      </c>
    </row>
    <row r="77" spans="1:8" ht="20.100000000000001" customHeight="1" x14ac:dyDescent="0.25">
      <c r="A77" s="33" t="str">
        <f t="shared" ref="A77:A78" si="6">+A72</f>
        <v>Prem Shyam</v>
      </c>
      <c r="B77" s="12">
        <f t="shared" si="5"/>
        <v>638000</v>
      </c>
      <c r="C77" s="12">
        <f t="shared" si="5"/>
        <v>133067</v>
      </c>
      <c r="D77" s="12">
        <f t="shared" si="5"/>
        <v>3992</v>
      </c>
      <c r="E77" s="12">
        <f t="shared" si="5"/>
        <v>137059</v>
      </c>
    </row>
    <row r="78" spans="1:8" ht="20.100000000000001" customHeight="1" x14ac:dyDescent="0.25">
      <c r="A78" s="33" t="str">
        <f t="shared" si="6"/>
        <v xml:space="preserve">Mohan Pyare </v>
      </c>
      <c r="B78" s="12">
        <f t="shared" si="5"/>
        <v>278000</v>
      </c>
      <c r="C78" s="12">
        <f t="shared" si="5"/>
        <v>30600</v>
      </c>
      <c r="D78" s="12">
        <f t="shared" si="5"/>
        <v>918</v>
      </c>
      <c r="E78" s="12">
        <f t="shared" si="5"/>
        <v>31518</v>
      </c>
    </row>
    <row r="79" spans="1:8" ht="24.9" customHeight="1" thickBot="1" x14ac:dyDescent="0.3">
      <c r="A79" s="34" t="str">
        <f>+A38</f>
        <v>BSR 0510322 on 07/03/2017</v>
      </c>
      <c r="B79" s="22" t="str">
        <f>+C38</f>
        <v>Challan No. 07001</v>
      </c>
      <c r="C79" s="24">
        <f>+C74</f>
        <v>374134</v>
      </c>
      <c r="D79" s="24">
        <f t="shared" si="5"/>
        <v>11224</v>
      </c>
      <c r="E79" s="24">
        <f t="shared" si="5"/>
        <v>385358</v>
      </c>
    </row>
    <row r="80" spans="1:8" ht="15" customHeight="1" thickTop="1" x14ac:dyDescent="0.25">
      <c r="A80" s="35">
        <v>42825</v>
      </c>
      <c r="B80" s="11" t="s">
        <v>56</v>
      </c>
      <c r="C80" s="11" t="s">
        <v>47</v>
      </c>
      <c r="D80" s="11" t="s">
        <v>48</v>
      </c>
      <c r="E80" s="11" t="s">
        <v>49</v>
      </c>
    </row>
    <row r="81" spans="1:5" ht="20.100000000000001" customHeight="1" x14ac:dyDescent="0.25">
      <c r="A81" s="33" t="str">
        <f>+A76</f>
        <v>Mohd Sajid</v>
      </c>
      <c r="B81" s="12">
        <f>+B76</f>
        <v>896000</v>
      </c>
      <c r="C81" s="12">
        <f>+C76</f>
        <v>210467</v>
      </c>
      <c r="D81" s="12">
        <f>+D76</f>
        <v>6314</v>
      </c>
      <c r="E81" s="12">
        <f>+E76</f>
        <v>216781</v>
      </c>
    </row>
    <row r="82" spans="1:5" ht="20.100000000000001" customHeight="1" x14ac:dyDescent="0.25">
      <c r="A82" s="33" t="str">
        <f t="shared" ref="A82:E84" si="7">+A77</f>
        <v>Prem Shyam</v>
      </c>
      <c r="B82" s="12">
        <f t="shared" si="7"/>
        <v>638000</v>
      </c>
      <c r="C82" s="12">
        <f t="shared" si="7"/>
        <v>133067</v>
      </c>
      <c r="D82" s="12">
        <f t="shared" si="7"/>
        <v>3992</v>
      </c>
      <c r="E82" s="12">
        <f t="shared" si="7"/>
        <v>137059</v>
      </c>
    </row>
    <row r="83" spans="1:5" ht="20.100000000000001" customHeight="1" x14ac:dyDescent="0.25">
      <c r="A83" s="33" t="str">
        <f t="shared" si="7"/>
        <v xml:space="preserve">Mohan Pyare </v>
      </c>
      <c r="B83" s="12">
        <f t="shared" si="7"/>
        <v>278000</v>
      </c>
      <c r="C83" s="12">
        <f t="shared" si="7"/>
        <v>30600</v>
      </c>
      <c r="D83" s="12">
        <f t="shared" si="7"/>
        <v>918</v>
      </c>
      <c r="E83" s="12">
        <f t="shared" si="7"/>
        <v>31518</v>
      </c>
    </row>
    <row r="84" spans="1:5" ht="24.9" customHeight="1" thickBot="1" x14ac:dyDescent="0.3">
      <c r="A84" s="34" t="str">
        <f>+A39</f>
        <v>BSR 0510322 on 14/04/2017</v>
      </c>
      <c r="B84" s="22" t="str">
        <f>+C39</f>
        <v>Challan No. 14001</v>
      </c>
      <c r="C84" s="23">
        <f>+C79</f>
        <v>374134</v>
      </c>
      <c r="D84" s="23">
        <f t="shared" si="7"/>
        <v>11224</v>
      </c>
      <c r="E84" s="23">
        <f t="shared" si="7"/>
        <v>385358</v>
      </c>
    </row>
    <row r="85" spans="1:5" ht="20.100000000000001" customHeight="1" thickTop="1" x14ac:dyDescent="0.25">
      <c r="A85" s="38" t="s">
        <v>83</v>
      </c>
      <c r="B85" s="39" t="s">
        <v>68</v>
      </c>
      <c r="C85" s="3" t="str">
        <f>+C42</f>
        <v>Kalia  Computers</v>
      </c>
      <c r="D85" s="3" t="str">
        <f>+D42</f>
        <v>Hari Ram</v>
      </c>
      <c r="E85" s="3" t="str">
        <f>+E42</f>
        <v>Mohd Sajid</v>
      </c>
    </row>
    <row r="86" spans="1:5" ht="20.100000000000001" customHeight="1" x14ac:dyDescent="0.25">
      <c r="A86" s="26" t="s">
        <v>58</v>
      </c>
      <c r="C86" s="3" t="str">
        <f>+C46</f>
        <v xml:space="preserve">Works Contract </v>
      </c>
      <c r="D86" s="3" t="str">
        <f>+D46</f>
        <v xml:space="preserve">Consultancy </v>
      </c>
      <c r="E86" s="3" t="str">
        <f>+E46</f>
        <v xml:space="preserve">Interest on Deposits </v>
      </c>
    </row>
    <row r="87" spans="1:5" ht="16.5" customHeight="1" x14ac:dyDescent="0.25">
      <c r="A87" s="26" t="s">
        <v>151</v>
      </c>
      <c r="C87" s="90">
        <f>+C45</f>
        <v>0</v>
      </c>
      <c r="D87" s="3" t="str">
        <f>+D45</f>
        <v xml:space="preserve"> AFEPR2017H</v>
      </c>
      <c r="E87" s="3" t="str">
        <f>+E45</f>
        <v>FSNPS1989K</v>
      </c>
    </row>
    <row r="88" spans="1:5" ht="25.5" customHeight="1" x14ac:dyDescent="0.25">
      <c r="A88" s="26"/>
      <c r="C88" s="88" t="str">
        <f>+C44</f>
        <v xml:space="preserve">PAN not submitted </v>
      </c>
      <c r="D88" s="87" t="str">
        <f>+D44</f>
        <v>Form 13 Submitted  (TDS @ 7%)</v>
      </c>
      <c r="E88" s="89"/>
    </row>
    <row r="89" spans="1:5" ht="20.100000000000001" customHeight="1" x14ac:dyDescent="0.25">
      <c r="A89" s="26" t="s">
        <v>59</v>
      </c>
      <c r="C89" s="3" t="str">
        <f>+C47</f>
        <v>194C</v>
      </c>
      <c r="D89" s="3" t="str">
        <f>+D47</f>
        <v>194J</v>
      </c>
      <c r="E89" s="3" t="str">
        <f>+E47</f>
        <v>194A</v>
      </c>
    </row>
    <row r="90" spans="1:5" ht="20.100000000000001" customHeight="1" x14ac:dyDescent="0.25">
      <c r="A90" s="26" t="s">
        <v>65</v>
      </c>
      <c r="C90" s="4">
        <f>+C50</f>
        <v>325000</v>
      </c>
      <c r="D90" s="4">
        <f>+D50</f>
        <v>200000</v>
      </c>
      <c r="E90" s="4">
        <f>+E50</f>
        <v>50000</v>
      </c>
    </row>
    <row r="91" spans="1:5" ht="20.100000000000001" customHeight="1" x14ac:dyDescent="0.25">
      <c r="A91" s="26" t="s">
        <v>60</v>
      </c>
      <c r="C91" s="29">
        <v>0.2</v>
      </c>
      <c r="D91" s="29">
        <v>7.0000000000000007E-2</v>
      </c>
      <c r="E91" s="29">
        <v>0.1</v>
      </c>
    </row>
    <row r="92" spans="1:5" ht="20.100000000000001" customHeight="1" x14ac:dyDescent="0.25">
      <c r="A92" s="36" t="s">
        <v>61</v>
      </c>
      <c r="B92" s="6"/>
      <c r="C92" s="37">
        <f>C90*C91</f>
        <v>65000</v>
      </c>
      <c r="D92" s="37">
        <f t="shared" ref="D92:E92" si="8">D90*D91</f>
        <v>14000.000000000002</v>
      </c>
      <c r="E92" s="37">
        <f t="shared" si="8"/>
        <v>5000</v>
      </c>
    </row>
    <row r="93" spans="1:5" ht="18.75" customHeight="1" x14ac:dyDescent="0.25">
      <c r="A93" s="28" t="s">
        <v>87</v>
      </c>
      <c r="C93" s="30" t="s">
        <v>67</v>
      </c>
      <c r="D93" s="30" t="s">
        <v>92</v>
      </c>
    </row>
    <row r="94" spans="1:5" ht="20.100000000000001" customHeight="1" x14ac:dyDescent="0.25">
      <c r="A94" s="27" t="s">
        <v>36</v>
      </c>
      <c r="C94" s="2">
        <f>+C51</f>
        <v>42754</v>
      </c>
      <c r="D94" s="2">
        <f t="shared" ref="D94:E96" si="9">+D51</f>
        <v>42785</v>
      </c>
      <c r="E94" s="2">
        <f t="shared" si="9"/>
        <v>42813</v>
      </c>
    </row>
    <row r="95" spans="1:5" ht="20.100000000000001" customHeight="1" x14ac:dyDescent="0.25">
      <c r="A95" s="294" t="s">
        <v>37</v>
      </c>
      <c r="B95" s="294"/>
      <c r="C95" s="2">
        <f>+C52</f>
        <v>42769</v>
      </c>
      <c r="D95" s="2">
        <f t="shared" si="9"/>
        <v>42797</v>
      </c>
      <c r="E95" s="2">
        <f t="shared" si="9"/>
        <v>42838</v>
      </c>
    </row>
    <row r="96" spans="1:5" ht="20.100000000000001" customHeight="1" x14ac:dyDescent="0.25">
      <c r="A96" s="294" t="str">
        <f>+A53</f>
        <v xml:space="preserve">Challan No provided by HDFC Bank </v>
      </c>
      <c r="B96" s="294"/>
      <c r="C96" s="9" t="str">
        <f>+C53</f>
        <v>03002</v>
      </c>
      <c r="D96" s="9" t="str">
        <f>+D53</f>
        <v>03002</v>
      </c>
      <c r="E96" s="9" t="str">
        <f t="shared" si="9"/>
        <v>13002</v>
      </c>
    </row>
    <row r="97" spans="1:5" ht="14.25" customHeight="1" x14ac:dyDescent="0.25">
      <c r="A97" s="5" t="str">
        <f>+A56</f>
        <v>Exam on 27-04-17</v>
      </c>
      <c r="E97" s="40" t="s">
        <v>69</v>
      </c>
    </row>
    <row r="99" spans="1:5" ht="20.100000000000001" customHeight="1" x14ac:dyDescent="0.25">
      <c r="A99" s="83" t="s">
        <v>135</v>
      </c>
      <c r="C99" s="84"/>
    </row>
    <row r="100" spans="1:5" ht="20.100000000000001" customHeight="1" x14ac:dyDescent="0.25">
      <c r="A100" s="83" t="s">
        <v>92</v>
      </c>
      <c r="B100" s="85" t="s">
        <v>136</v>
      </c>
    </row>
    <row r="101" spans="1:5" ht="20.100000000000001" customHeight="1" x14ac:dyDescent="0.25">
      <c r="A101" s="83" t="s">
        <v>93</v>
      </c>
      <c r="B101" s="85" t="s">
        <v>137</v>
      </c>
    </row>
    <row r="102" spans="1:5" ht="20.100000000000001" customHeight="1" x14ac:dyDescent="0.25">
      <c r="A102" s="83" t="s">
        <v>67</v>
      </c>
      <c r="B102" s="85" t="s">
        <v>138</v>
      </c>
    </row>
    <row r="103" spans="1:5" ht="20.100000000000001" customHeight="1" x14ac:dyDescent="0.25">
      <c r="A103" s="83" t="s">
        <v>139</v>
      </c>
      <c r="B103" s="85" t="s">
        <v>140</v>
      </c>
    </row>
    <row r="104" spans="1:5" ht="20.100000000000001" customHeight="1" x14ac:dyDescent="0.25">
      <c r="A104" s="83" t="s">
        <v>141</v>
      </c>
      <c r="B104" s="86" t="s">
        <v>144</v>
      </c>
    </row>
    <row r="105" spans="1:5" ht="20.100000000000001" customHeight="1" x14ac:dyDescent="0.25">
      <c r="A105" s="83" t="s">
        <v>142</v>
      </c>
      <c r="B105" s="85" t="s">
        <v>143</v>
      </c>
    </row>
  </sheetData>
  <mergeCells count="12">
    <mergeCell ref="A96:B96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5:B95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"/>
  <sheetViews>
    <sheetView workbookViewId="0">
      <selection activeCell="H18" sqref="H18"/>
    </sheetView>
  </sheetViews>
  <sheetFormatPr defaultColWidth="9.109375" defaultRowHeight="24.9" customHeight="1" x14ac:dyDescent="0.3"/>
  <cols>
    <col min="1" max="1" width="8.6640625" style="94" customWidth="1"/>
    <col min="2" max="2" width="25.6640625" style="93" customWidth="1"/>
    <col min="3" max="3" width="16.44140625" style="93" customWidth="1"/>
    <col min="4" max="4" width="23" style="93" customWidth="1"/>
    <col min="5" max="5" width="15.6640625" style="93" customWidth="1"/>
    <col min="6" max="16384" width="9.109375" style="93"/>
  </cols>
  <sheetData>
    <row r="1" spans="1:6" ht="18" customHeight="1" x14ac:dyDescent="0.3">
      <c r="A1" s="311" t="s">
        <v>235</v>
      </c>
      <c r="B1" s="311"/>
      <c r="C1" s="311"/>
      <c r="D1" s="311"/>
      <c r="E1" s="311"/>
    </row>
    <row r="2" spans="1:6" ht="24.9" customHeight="1" x14ac:dyDescent="0.3">
      <c r="A2" s="311" t="s">
        <v>221</v>
      </c>
      <c r="B2" s="311"/>
      <c r="C2" s="311"/>
      <c r="D2" s="311"/>
      <c r="E2" s="311"/>
    </row>
    <row r="3" spans="1:6" ht="20.25" customHeight="1" x14ac:dyDescent="0.3">
      <c r="A3" s="114"/>
      <c r="B3" s="117" t="s">
        <v>212</v>
      </c>
      <c r="C3" s="312" t="s">
        <v>211</v>
      </c>
      <c r="D3" s="312"/>
      <c r="E3" s="118" t="s">
        <v>208</v>
      </c>
    </row>
    <row r="4" spans="1:6" ht="21" customHeight="1" x14ac:dyDescent="0.3">
      <c r="A4" s="114" t="s">
        <v>209</v>
      </c>
      <c r="B4" s="116" t="s">
        <v>210</v>
      </c>
      <c r="C4" s="114"/>
      <c r="D4" s="114"/>
      <c r="E4" s="115"/>
    </row>
    <row r="5" spans="1:6" ht="24.9" customHeight="1" x14ac:dyDescent="0.3">
      <c r="B5" s="109" t="s">
        <v>215</v>
      </c>
      <c r="C5" s="112"/>
      <c r="D5" s="214" t="s">
        <v>291</v>
      </c>
      <c r="E5" s="112"/>
    </row>
    <row r="6" spans="1:6" ht="24.9" customHeight="1" x14ac:dyDescent="0.3">
      <c r="B6" s="110" t="s">
        <v>197</v>
      </c>
      <c r="C6" s="98"/>
      <c r="D6" s="110" t="s">
        <v>198</v>
      </c>
      <c r="E6" s="98"/>
    </row>
    <row r="7" spans="1:6" ht="24.9" customHeight="1" x14ac:dyDescent="0.3">
      <c r="B7" s="110" t="s">
        <v>192</v>
      </c>
      <c r="C7" s="98"/>
      <c r="D7" s="110" t="s">
        <v>214</v>
      </c>
      <c r="E7" s="98"/>
    </row>
    <row r="8" spans="1:6" ht="22.5" customHeight="1" x14ac:dyDescent="0.3">
      <c r="B8" s="111" t="s">
        <v>213</v>
      </c>
      <c r="C8" s="99"/>
      <c r="D8" s="111" t="s">
        <v>216</v>
      </c>
      <c r="E8" s="99"/>
    </row>
    <row r="9" spans="1:6" ht="37.5" customHeight="1" x14ac:dyDescent="0.3">
      <c r="A9" s="113" t="s">
        <v>202</v>
      </c>
      <c r="B9" s="310" t="s">
        <v>234</v>
      </c>
      <c r="C9" s="310"/>
      <c r="D9" s="310"/>
      <c r="E9" s="310"/>
    </row>
    <row r="10" spans="1:6" ht="24.9" customHeight="1" x14ac:dyDescent="0.3">
      <c r="A10" s="105" t="s">
        <v>190</v>
      </c>
      <c r="B10" s="100" t="s">
        <v>292</v>
      </c>
      <c r="E10" s="105" t="s">
        <v>203</v>
      </c>
    </row>
    <row r="11" spans="1:6" ht="23.1" customHeight="1" x14ac:dyDescent="0.3">
      <c r="B11" s="96" t="s">
        <v>230</v>
      </c>
      <c r="C11" s="102"/>
      <c r="D11" s="103" t="s">
        <v>200</v>
      </c>
      <c r="F11" s="94">
        <v>5</v>
      </c>
    </row>
    <row r="12" spans="1:6" ht="23.1" customHeight="1" x14ac:dyDescent="0.3">
      <c r="B12" s="96" t="s">
        <v>186</v>
      </c>
      <c r="C12" s="97"/>
      <c r="D12" s="107" t="s">
        <v>201</v>
      </c>
      <c r="F12" s="94">
        <v>3</v>
      </c>
    </row>
    <row r="13" spans="1:6" ht="23.1" customHeight="1" x14ac:dyDescent="0.3">
      <c r="B13" s="96" t="s">
        <v>187</v>
      </c>
      <c r="C13" s="97"/>
      <c r="D13" s="107" t="s">
        <v>201</v>
      </c>
      <c r="F13" s="94">
        <v>3</v>
      </c>
    </row>
    <row r="14" spans="1:6" ht="23.1" customHeight="1" x14ac:dyDescent="0.3">
      <c r="B14" s="96" t="s">
        <v>188</v>
      </c>
      <c r="C14" s="97"/>
      <c r="D14" s="107" t="s">
        <v>201</v>
      </c>
      <c r="F14" s="94">
        <v>5</v>
      </c>
    </row>
    <row r="15" spans="1:6" ht="23.1" customHeight="1" x14ac:dyDescent="0.3">
      <c r="B15" s="96" t="s">
        <v>189</v>
      </c>
      <c r="C15" s="97"/>
      <c r="D15" s="107" t="s">
        <v>201</v>
      </c>
      <c r="F15" s="94">
        <v>3</v>
      </c>
    </row>
    <row r="16" spans="1:6" ht="23.1" customHeight="1" x14ac:dyDescent="0.3">
      <c r="B16" s="96" t="s">
        <v>222</v>
      </c>
      <c r="C16" s="97"/>
      <c r="D16" s="107" t="s">
        <v>201</v>
      </c>
      <c r="F16" s="94">
        <v>3</v>
      </c>
    </row>
    <row r="17" spans="1:6" ht="23.1" customHeight="1" x14ac:dyDescent="0.3">
      <c r="B17" s="96" t="s">
        <v>223</v>
      </c>
      <c r="C17" s="97"/>
      <c r="D17" s="107" t="s">
        <v>201</v>
      </c>
      <c r="F17" s="94">
        <v>3</v>
      </c>
    </row>
    <row r="18" spans="1:6" ht="23.1" customHeight="1" x14ac:dyDescent="0.3">
      <c r="B18" s="96" t="s">
        <v>199</v>
      </c>
      <c r="C18" s="97"/>
      <c r="D18" s="103" t="s">
        <v>200</v>
      </c>
      <c r="F18" s="106">
        <f>SUM(F11:F17)</f>
        <v>25</v>
      </c>
    </row>
    <row r="19" spans="1:6" ht="24.9" customHeight="1" x14ac:dyDescent="0.3">
      <c r="A19" s="105" t="s">
        <v>191</v>
      </c>
      <c r="B19" s="100" t="s">
        <v>293</v>
      </c>
      <c r="E19" s="105" t="s">
        <v>203</v>
      </c>
    </row>
    <row r="20" spans="1:6" ht="23.1" customHeight="1" x14ac:dyDescent="0.3">
      <c r="B20" s="101" t="s">
        <v>228</v>
      </c>
      <c r="C20" s="97"/>
      <c r="D20" s="103" t="s">
        <v>196</v>
      </c>
      <c r="F20" s="94">
        <v>5</v>
      </c>
    </row>
    <row r="21" spans="1:6" ht="23.1" customHeight="1" x14ac:dyDescent="0.3">
      <c r="B21" s="96" t="s">
        <v>224</v>
      </c>
      <c r="C21" s="97"/>
      <c r="D21" s="107" t="s">
        <v>201</v>
      </c>
      <c r="F21" s="94">
        <v>3</v>
      </c>
    </row>
    <row r="22" spans="1:6" ht="23.1" customHeight="1" x14ac:dyDescent="0.3">
      <c r="B22" s="96" t="s">
        <v>225</v>
      </c>
      <c r="C22" s="97"/>
      <c r="D22" s="107" t="s">
        <v>201</v>
      </c>
      <c r="F22" s="94">
        <v>3</v>
      </c>
    </row>
    <row r="23" spans="1:6" ht="23.1" customHeight="1" x14ac:dyDescent="0.3">
      <c r="B23" s="96" t="s">
        <v>226</v>
      </c>
      <c r="C23" s="97"/>
      <c r="D23" s="107" t="s">
        <v>201</v>
      </c>
      <c r="F23" s="94">
        <v>3</v>
      </c>
    </row>
    <row r="24" spans="1:6" ht="23.1" customHeight="1" x14ac:dyDescent="0.3">
      <c r="B24" s="96" t="s">
        <v>227</v>
      </c>
      <c r="C24" s="97"/>
      <c r="D24" s="107" t="s">
        <v>201</v>
      </c>
      <c r="F24" s="94">
        <v>3</v>
      </c>
    </row>
    <row r="25" spans="1:6" ht="23.1" customHeight="1" x14ac:dyDescent="0.3">
      <c r="B25" s="101" t="s">
        <v>229</v>
      </c>
      <c r="C25" s="102"/>
      <c r="D25" s="103" t="s">
        <v>196</v>
      </c>
      <c r="F25" s="94">
        <v>5</v>
      </c>
    </row>
    <row r="26" spans="1:6" ht="23.1" customHeight="1" x14ac:dyDescent="0.3">
      <c r="B26" s="104" t="s">
        <v>193</v>
      </c>
      <c r="C26" s="97"/>
      <c r="D26" s="107" t="s">
        <v>201</v>
      </c>
      <c r="F26" s="94">
        <v>1</v>
      </c>
    </row>
    <row r="27" spans="1:6" ht="23.1" customHeight="1" x14ac:dyDescent="0.3">
      <c r="B27" s="104" t="s">
        <v>194</v>
      </c>
      <c r="C27" s="97"/>
      <c r="D27" s="107" t="s">
        <v>201</v>
      </c>
      <c r="F27" s="94">
        <v>1</v>
      </c>
    </row>
    <row r="28" spans="1:6" ht="23.1" customHeight="1" x14ac:dyDescent="0.3">
      <c r="B28" s="104" t="s">
        <v>195</v>
      </c>
      <c r="C28" s="97"/>
      <c r="D28" s="107" t="s">
        <v>201</v>
      </c>
      <c r="F28" s="94">
        <v>1</v>
      </c>
    </row>
    <row r="29" spans="1:6" ht="23.1" customHeight="1" x14ac:dyDescent="0.3">
      <c r="A29" s="209"/>
      <c r="B29" s="217"/>
      <c r="C29" s="124"/>
      <c r="D29" s="218"/>
      <c r="E29" s="124"/>
      <c r="F29" s="106">
        <f>SUM(F20:F28)</f>
        <v>25</v>
      </c>
    </row>
    <row r="30" spans="1:6" ht="24.9" customHeight="1" x14ac:dyDescent="0.3">
      <c r="A30" s="125" t="s">
        <v>261</v>
      </c>
      <c r="B30" s="216"/>
      <c r="C30" s="121"/>
      <c r="D30" s="121"/>
      <c r="E30" s="122"/>
    </row>
    <row r="31" spans="1:6" ht="33" customHeight="1" x14ac:dyDescent="0.3">
      <c r="B31" s="119" t="s">
        <v>220</v>
      </c>
      <c r="C31" s="108"/>
      <c r="D31" s="95"/>
    </row>
    <row r="32" spans="1:6" ht="12.75" customHeight="1" x14ac:dyDescent="0.3">
      <c r="B32" s="123"/>
      <c r="C32" s="124"/>
      <c r="D32" s="124"/>
    </row>
    <row r="33" spans="2:5" ht="24.75" customHeight="1" x14ac:dyDescent="0.3">
      <c r="B33" s="313" t="s">
        <v>260</v>
      </c>
      <c r="C33" s="315" t="s">
        <v>84</v>
      </c>
      <c r="D33" s="313" t="s">
        <v>233</v>
      </c>
      <c r="E33" s="317"/>
    </row>
    <row r="34" spans="2:5" ht="30.75" customHeight="1" x14ac:dyDescent="0.3">
      <c r="B34" s="314"/>
      <c r="C34" s="316"/>
      <c r="D34" s="314"/>
      <c r="E34" s="318"/>
    </row>
  </sheetData>
  <mergeCells count="8">
    <mergeCell ref="B9:E9"/>
    <mergeCell ref="A1:E1"/>
    <mergeCell ref="A2:E2"/>
    <mergeCell ref="C3:D3"/>
    <mergeCell ref="B33:B34"/>
    <mergeCell ref="C33:C34"/>
    <mergeCell ref="D33:D34"/>
    <mergeCell ref="E33:E34"/>
  </mergeCells>
  <pageMargins left="0.39370078740157483" right="0.39370078740157483" top="0.19685039370078741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2"/>
  <sheetViews>
    <sheetView zoomScale="120" zoomScaleNormal="120" zoomScaleSheetLayoutView="150" workbookViewId="0">
      <selection activeCell="E9" sqref="E9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33.441406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20" t="s">
        <v>287</v>
      </c>
      <c r="B1" s="320"/>
      <c r="C1" s="320"/>
      <c r="D1" s="320"/>
      <c r="E1" s="320"/>
    </row>
    <row r="2" spans="1:7" ht="27.75" customHeight="1" x14ac:dyDescent="0.25">
      <c r="A2" s="321" t="s">
        <v>283</v>
      </c>
      <c r="B2" s="321"/>
      <c r="C2" s="321"/>
      <c r="D2" s="321"/>
      <c r="E2" s="321"/>
    </row>
    <row r="3" spans="1:7" ht="20.100000000000001" customHeight="1" x14ac:dyDescent="0.25">
      <c r="A3" s="128" t="s">
        <v>18</v>
      </c>
      <c r="B3" s="79"/>
      <c r="C3" s="129" t="s">
        <v>240</v>
      </c>
      <c r="D3" s="130"/>
      <c r="E3" s="79"/>
      <c r="G3" s="203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  <c r="G4" s="203"/>
    </row>
    <row r="5" spans="1:7" ht="20.100000000000001" customHeight="1" x14ac:dyDescent="0.25">
      <c r="A5" s="131" t="s">
        <v>72</v>
      </c>
      <c r="B5" s="132"/>
      <c r="C5" s="133" t="s">
        <v>272</v>
      </c>
      <c r="D5" s="134"/>
      <c r="E5" s="132"/>
      <c r="G5" s="203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  <c r="G6" s="203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  <c r="G7" s="203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153</v>
      </c>
      <c r="E9" s="132"/>
    </row>
    <row r="10" spans="1:7" ht="20.100000000000001" customHeight="1" x14ac:dyDescent="0.25">
      <c r="A10" s="131" t="s">
        <v>76</v>
      </c>
      <c r="B10" s="132"/>
      <c r="C10" s="133" t="s">
        <v>270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273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  <c r="G14" s="203"/>
    </row>
    <row r="15" spans="1:7" ht="20.100000000000001" customHeight="1" x14ac:dyDescent="0.25">
      <c r="A15" s="131" t="s">
        <v>77</v>
      </c>
      <c r="B15" s="132"/>
      <c r="C15" s="133" t="s">
        <v>274</v>
      </c>
      <c r="D15" s="134"/>
      <c r="E15" s="132"/>
      <c r="G15" s="203"/>
    </row>
    <row r="16" spans="1:7" ht="20.100000000000001" customHeight="1" x14ac:dyDescent="0.25">
      <c r="A16" s="131" t="s">
        <v>78</v>
      </c>
      <c r="B16" s="132"/>
      <c r="C16" s="133" t="s">
        <v>241</v>
      </c>
      <c r="D16" s="134"/>
      <c r="E16" s="132"/>
      <c r="G16" s="203"/>
    </row>
    <row r="17" spans="1:7" ht="20.100000000000001" customHeight="1" x14ac:dyDescent="0.25">
      <c r="A17" s="131" t="s">
        <v>23</v>
      </c>
      <c r="B17" s="132"/>
      <c r="C17" s="133" t="s">
        <v>6</v>
      </c>
      <c r="D17" s="134"/>
      <c r="E17" s="132"/>
      <c r="G17" s="204"/>
    </row>
    <row r="18" spans="1:7" ht="20.100000000000001" customHeight="1" x14ac:dyDescent="0.25">
      <c r="A18" s="131" t="s">
        <v>79</v>
      </c>
      <c r="B18" s="132"/>
      <c r="C18" s="133" t="s">
        <v>275</v>
      </c>
      <c r="D18" s="134"/>
      <c r="E18" s="132"/>
      <c r="G18" s="203"/>
    </row>
    <row r="19" spans="1:7" ht="20.100000000000001" customHeight="1" x14ac:dyDescent="0.25">
      <c r="A19" s="131" t="s">
        <v>7</v>
      </c>
      <c r="B19" s="132"/>
      <c r="C19" s="133">
        <v>9899444111</v>
      </c>
      <c r="D19" s="134"/>
      <c r="E19" s="132"/>
      <c r="G19" s="203"/>
    </row>
    <row r="20" spans="1:7" ht="20.100000000000001" customHeight="1" x14ac:dyDescent="0.25">
      <c r="A20" s="131" t="s">
        <v>24</v>
      </c>
      <c r="B20" s="132"/>
      <c r="C20" s="133" t="s">
        <v>276</v>
      </c>
      <c r="D20" s="134"/>
      <c r="E20" s="132"/>
      <c r="G20" s="203"/>
    </row>
    <row r="21" spans="1:7" ht="20.100000000000001" customHeight="1" x14ac:dyDescent="0.25">
      <c r="A21" s="135" t="s">
        <v>80</v>
      </c>
      <c r="B21" s="136"/>
      <c r="C21" s="137" t="s">
        <v>277</v>
      </c>
      <c r="D21" s="138"/>
      <c r="E21" s="136"/>
    </row>
    <row r="22" spans="1:7" ht="15.75" customHeight="1" x14ac:dyDescent="0.25">
      <c r="A22" s="139" t="s">
        <v>88</v>
      </c>
      <c r="B22" s="139"/>
      <c r="G22" s="203"/>
    </row>
    <row r="23" spans="1:7" ht="20.100000000000001" customHeight="1" x14ac:dyDescent="0.25">
      <c r="A23" s="128" t="s">
        <v>8</v>
      </c>
      <c r="B23" s="79"/>
      <c r="C23" s="71" t="str">
        <f>+C15</f>
        <v>Rishi Mahajan</v>
      </c>
      <c r="D23" s="71" t="s">
        <v>279</v>
      </c>
      <c r="E23" s="71" t="s">
        <v>243</v>
      </c>
      <c r="G23" s="203"/>
    </row>
    <row r="24" spans="1:7" ht="36" customHeight="1" x14ac:dyDescent="0.25">
      <c r="A24" s="140" t="s">
        <v>9</v>
      </c>
      <c r="B24" s="141"/>
      <c r="C24" s="205" t="str">
        <f>+C18</f>
        <v>132, Samachar Apartments, Mayur Vihar-1, Delhi-110092</v>
      </c>
      <c r="D24" s="205" t="s">
        <v>242</v>
      </c>
      <c r="E24" s="205" t="s">
        <v>278</v>
      </c>
    </row>
    <row r="25" spans="1:7" ht="20.100000000000001" customHeight="1" x14ac:dyDescent="0.25">
      <c r="A25" s="131" t="s">
        <v>10</v>
      </c>
      <c r="B25" s="132"/>
      <c r="C25" s="71" t="str">
        <f>+C16</f>
        <v>FSNPM1986K</v>
      </c>
      <c r="D25" s="71" t="s">
        <v>245</v>
      </c>
      <c r="E25" s="71" t="s">
        <v>244</v>
      </c>
    </row>
    <row r="26" spans="1:7" ht="20.100000000000001" customHeight="1" x14ac:dyDescent="0.25">
      <c r="A26" s="143" t="s">
        <v>11</v>
      </c>
      <c r="B26" s="144"/>
      <c r="C26" s="71" t="s">
        <v>6</v>
      </c>
      <c r="D26" s="71" t="s">
        <v>280</v>
      </c>
      <c r="E26" s="71" t="s">
        <v>13</v>
      </c>
    </row>
    <row r="27" spans="1:7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7" ht="22.5" customHeight="1" x14ac:dyDescent="0.25">
      <c r="A28" s="145" t="s">
        <v>25</v>
      </c>
      <c r="B28" s="146"/>
      <c r="C28" s="147" t="s">
        <v>271</v>
      </c>
      <c r="D28" s="147" t="str">
        <f>+C28</f>
        <v>01/01/19 to 31/03/19</v>
      </c>
      <c r="E28" s="147" t="str">
        <f>+D28</f>
        <v>01/01/19 to 31/03/19</v>
      </c>
    </row>
    <row r="29" spans="1:7" ht="20.100000000000001" customHeight="1" x14ac:dyDescent="0.25">
      <c r="A29" s="131" t="s">
        <v>28</v>
      </c>
      <c r="B29" s="132"/>
      <c r="C29" s="147">
        <v>31457</v>
      </c>
      <c r="D29" s="147">
        <v>29757</v>
      </c>
      <c r="E29" s="147">
        <v>27530</v>
      </c>
    </row>
    <row r="30" spans="1:7" ht="15.75" customHeight="1" x14ac:dyDescent="0.25">
      <c r="A30" s="148" t="s">
        <v>86</v>
      </c>
      <c r="B30" s="144"/>
      <c r="C30" s="71"/>
      <c r="D30" s="71"/>
      <c r="E30" s="71"/>
    </row>
    <row r="31" spans="1:7" ht="21.75" customHeight="1" x14ac:dyDescent="0.25">
      <c r="A31" s="131" t="s">
        <v>21</v>
      </c>
      <c r="B31" s="132"/>
      <c r="C31" s="149">
        <v>3452000</v>
      </c>
      <c r="D31" s="149">
        <v>1823000</v>
      </c>
      <c r="E31" s="149">
        <v>960000</v>
      </c>
    </row>
    <row r="32" spans="1:7" ht="30" customHeight="1" x14ac:dyDescent="0.25">
      <c r="A32" s="322" t="s">
        <v>250</v>
      </c>
      <c r="B32" s="323"/>
      <c r="C32" s="149">
        <v>-225000</v>
      </c>
      <c r="D32" s="149">
        <v>-195000</v>
      </c>
      <c r="E32" s="71">
        <v>150000</v>
      </c>
    </row>
    <row r="33" spans="1:7" ht="20.100000000000001" customHeight="1" x14ac:dyDescent="0.25">
      <c r="A33" s="324" t="s">
        <v>26</v>
      </c>
      <c r="B33" s="325"/>
      <c r="C33" s="149">
        <v>58000</v>
      </c>
      <c r="D33" s="149">
        <v>48000</v>
      </c>
      <c r="E33" s="149">
        <v>-20000</v>
      </c>
    </row>
    <row r="34" spans="1:7" ht="19.5" customHeight="1" x14ac:dyDescent="0.25">
      <c r="A34" s="322" t="s">
        <v>22</v>
      </c>
      <c r="B34" s="323"/>
      <c r="C34" s="149">
        <v>190000</v>
      </c>
      <c r="D34" s="149">
        <v>180000</v>
      </c>
      <c r="E34" s="149">
        <v>105000</v>
      </c>
    </row>
    <row r="35" spans="1:7" ht="20.100000000000001" customHeight="1" x14ac:dyDescent="0.25">
      <c r="A35" s="326" t="s">
        <v>281</v>
      </c>
      <c r="B35" s="327"/>
      <c r="C35" s="149">
        <v>50000</v>
      </c>
      <c r="D35" s="149">
        <v>42000</v>
      </c>
      <c r="E35" s="149">
        <v>40000</v>
      </c>
    </row>
    <row r="36" spans="1:7" ht="20.100000000000001" customHeight="1" x14ac:dyDescent="0.25">
      <c r="A36" s="328" t="s">
        <v>90</v>
      </c>
      <c r="B36" s="328"/>
      <c r="C36" s="328"/>
      <c r="D36" s="328"/>
      <c r="E36" s="328"/>
    </row>
    <row r="37" spans="1:7" ht="20.100000000000001" customHeight="1" x14ac:dyDescent="0.25">
      <c r="A37" s="329" t="s">
        <v>284</v>
      </c>
      <c r="B37" s="330"/>
      <c r="C37" s="150" t="s">
        <v>133</v>
      </c>
      <c r="D37" s="151" t="s">
        <v>29</v>
      </c>
      <c r="E37" s="79"/>
    </row>
    <row r="38" spans="1:7" ht="20.100000000000001" customHeight="1" x14ac:dyDescent="0.25">
      <c r="A38" s="331" t="s">
        <v>285</v>
      </c>
      <c r="B38" s="332"/>
      <c r="C38" s="152" t="s">
        <v>57</v>
      </c>
      <c r="D38" s="153" t="s">
        <v>29</v>
      </c>
      <c r="E38" s="132"/>
      <c r="G38" s="203"/>
    </row>
    <row r="39" spans="1:7" ht="20.100000000000001" customHeight="1" x14ac:dyDescent="0.25">
      <c r="A39" s="333" t="s">
        <v>286</v>
      </c>
      <c r="B39" s="334"/>
      <c r="C39" s="154" t="s">
        <v>146</v>
      </c>
      <c r="D39" s="155" t="s">
        <v>29</v>
      </c>
      <c r="E39" s="136"/>
      <c r="G39" s="203"/>
    </row>
    <row r="40" spans="1:7" ht="17.25" customHeight="1" x14ac:dyDescent="0.25">
      <c r="E40" s="183" t="s">
        <v>91</v>
      </c>
      <c r="G40" s="203"/>
    </row>
    <row r="41" spans="1:7" ht="20.100000000000001" customHeight="1" x14ac:dyDescent="0.25">
      <c r="A41" s="139" t="s">
        <v>89</v>
      </c>
      <c r="B41" s="139"/>
      <c r="G41" s="203"/>
    </row>
    <row r="42" spans="1:7" ht="35.25" customHeight="1" x14ac:dyDescent="0.25">
      <c r="A42" s="143" t="s">
        <v>282</v>
      </c>
      <c r="B42" s="144"/>
      <c r="C42" s="71" t="s">
        <v>247</v>
      </c>
      <c r="D42" s="71" t="s">
        <v>248</v>
      </c>
      <c r="E42" s="71" t="str">
        <f>+C23</f>
        <v>Rishi Mahajan</v>
      </c>
      <c r="G42" s="203"/>
    </row>
    <row r="43" spans="1:7" ht="39.75" customHeight="1" x14ac:dyDescent="0.25">
      <c r="A43" s="143" t="s">
        <v>81</v>
      </c>
      <c r="B43" s="144"/>
      <c r="C43" s="142" t="s">
        <v>246</v>
      </c>
      <c r="D43" s="142" t="s">
        <v>249</v>
      </c>
      <c r="E43" s="142" t="str">
        <f>+C24</f>
        <v>132, Samachar Apartments, Mayur Vihar-1, Delhi-110092</v>
      </c>
      <c r="G43" s="203"/>
    </row>
    <row r="44" spans="1:7" ht="20.100000000000001" customHeight="1" x14ac:dyDescent="0.25">
      <c r="A44" s="143" t="s">
        <v>82</v>
      </c>
      <c r="B44" s="144"/>
      <c r="C44" s="71" t="s">
        <v>252</v>
      </c>
      <c r="D44" s="158" t="s">
        <v>118</v>
      </c>
      <c r="E44" s="71" t="str">
        <f>+C25</f>
        <v>FSNPM1986K</v>
      </c>
      <c r="G44" s="203"/>
    </row>
    <row r="45" spans="1:7" ht="20.100000000000001" customHeight="1" x14ac:dyDescent="0.25">
      <c r="A45" s="143" t="s">
        <v>34</v>
      </c>
      <c r="B45" s="144"/>
      <c r="C45" s="71" t="s">
        <v>35</v>
      </c>
      <c r="D45" s="71" t="s">
        <v>109</v>
      </c>
      <c r="E45" s="71" t="s">
        <v>110</v>
      </c>
      <c r="G45" s="203"/>
    </row>
    <row r="46" spans="1:7" ht="20.100000000000001" customHeight="1" x14ac:dyDescent="0.25">
      <c r="A46" s="143" t="s">
        <v>85</v>
      </c>
      <c r="B46" s="144"/>
      <c r="C46" s="71" t="s">
        <v>62</v>
      </c>
      <c r="D46" s="71" t="s">
        <v>63</v>
      </c>
      <c r="E46" s="71" t="s">
        <v>64</v>
      </c>
      <c r="G46" s="203"/>
    </row>
    <row r="47" spans="1:7" ht="20.100000000000001" customHeight="1" x14ac:dyDescent="0.25">
      <c r="A47" s="143" t="s">
        <v>33</v>
      </c>
      <c r="B47" s="144"/>
      <c r="C47" s="71" t="s">
        <v>111</v>
      </c>
      <c r="D47" s="71" t="s">
        <v>38</v>
      </c>
      <c r="E47" s="71" t="s">
        <v>38</v>
      </c>
      <c r="G47" s="203"/>
    </row>
    <row r="48" spans="1:7" ht="26.25" customHeight="1" x14ac:dyDescent="0.25">
      <c r="A48" s="148" t="s">
        <v>86</v>
      </c>
      <c r="B48" s="144"/>
      <c r="C48" s="71"/>
      <c r="E48" s="71"/>
      <c r="G48" s="203"/>
    </row>
    <row r="49" spans="1:7" ht="20.100000000000001" customHeight="1" x14ac:dyDescent="0.25">
      <c r="A49" s="143" t="s">
        <v>66</v>
      </c>
      <c r="B49" s="144"/>
      <c r="C49" s="149">
        <v>150000</v>
      </c>
      <c r="D49" s="149">
        <v>80000</v>
      </c>
      <c r="E49" s="149">
        <v>25000</v>
      </c>
      <c r="G49" s="203"/>
    </row>
    <row r="50" spans="1:7" ht="20.100000000000001" customHeight="1" x14ac:dyDescent="0.25">
      <c r="A50" s="143" t="s">
        <v>39</v>
      </c>
      <c r="B50" s="144"/>
      <c r="C50" s="147">
        <v>43490</v>
      </c>
      <c r="D50" s="147">
        <v>43517</v>
      </c>
      <c r="E50" s="147">
        <v>43527</v>
      </c>
      <c r="G50" s="203"/>
    </row>
    <row r="51" spans="1:7" ht="20.100000000000001" customHeight="1" x14ac:dyDescent="0.25">
      <c r="A51" s="143" t="s">
        <v>125</v>
      </c>
      <c r="B51" s="144"/>
      <c r="C51" s="147">
        <v>43500</v>
      </c>
      <c r="D51" s="147">
        <v>43531</v>
      </c>
      <c r="E51" s="147">
        <v>43585</v>
      </c>
      <c r="G51" s="190"/>
    </row>
    <row r="52" spans="1:7" ht="20.100000000000001" customHeight="1" x14ac:dyDescent="0.25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7" ht="20.100000000000001" customHeight="1" x14ac:dyDescent="0.25">
      <c r="A53" s="198"/>
      <c r="B53" s="198"/>
      <c r="C53" s="161"/>
      <c r="D53" s="161"/>
      <c r="E53" s="162"/>
    </row>
    <row r="54" spans="1:7" ht="20.100000000000001" customHeight="1" x14ac:dyDescent="0.25">
      <c r="A54" s="198"/>
      <c r="B54" s="198"/>
      <c r="C54" s="161"/>
      <c r="D54" s="161"/>
      <c r="E54" s="162"/>
    </row>
    <row r="55" spans="1:7" s="206" customFormat="1" ht="20.100000000000001" customHeight="1" x14ac:dyDescent="0.25">
      <c r="A55" s="206" t="s">
        <v>251</v>
      </c>
      <c r="E55" s="207" t="s">
        <v>69</v>
      </c>
    </row>
    <row r="56" spans="1:7" ht="15" customHeight="1" x14ac:dyDescent="0.25">
      <c r="A56" s="139" t="s">
        <v>254</v>
      </c>
      <c r="B56" s="139"/>
      <c r="C56" s="164" t="str">
        <f>+C23</f>
        <v>Rishi Mahajan</v>
      </c>
      <c r="D56" s="164" t="str">
        <f>+D23</f>
        <v xml:space="preserve">Kesri Sood </v>
      </c>
      <c r="E56" s="164" t="str">
        <f>+E23</f>
        <v xml:space="preserve">Rajendra Kumar </v>
      </c>
    </row>
    <row r="57" spans="1:7" ht="20.100000000000001" customHeight="1" x14ac:dyDescent="0.25">
      <c r="A57" s="184" t="s">
        <v>21</v>
      </c>
      <c r="B57" s="184"/>
      <c r="C57" s="68">
        <f>+C31</f>
        <v>3452000</v>
      </c>
      <c r="D57" s="68">
        <f>+D31</f>
        <v>1823000</v>
      </c>
      <c r="E57" s="68">
        <f>+E31</f>
        <v>960000</v>
      </c>
    </row>
    <row r="58" spans="1:7" ht="20.100000000000001" customHeight="1" x14ac:dyDescent="0.25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-195000</v>
      </c>
      <c r="E58" s="68">
        <f>IF(E32&lt;-200000,-200000,E32)</f>
        <v>150000</v>
      </c>
    </row>
    <row r="59" spans="1:7" ht="20.100000000000001" customHeight="1" x14ac:dyDescent="0.25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7" ht="20.100000000000001" customHeight="1" x14ac:dyDescent="0.25">
      <c r="A60" s="184" t="s">
        <v>42</v>
      </c>
      <c r="B60" s="184"/>
      <c r="C60" s="68">
        <f>SUM(C57:C59)</f>
        <v>3310000</v>
      </c>
      <c r="D60" s="68">
        <f t="shared" ref="D60:E60" si="0">SUM(D57:D59)</f>
        <v>1676000</v>
      </c>
      <c r="E60" s="68">
        <f t="shared" si="0"/>
        <v>1110000</v>
      </c>
    </row>
    <row r="61" spans="1:7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105000</v>
      </c>
    </row>
    <row r="62" spans="1:7" ht="20.100000000000001" customHeight="1" x14ac:dyDescent="0.25">
      <c r="A62" s="184" t="s">
        <v>43</v>
      </c>
      <c r="B62" s="184"/>
      <c r="C62" s="68">
        <f>+C35</f>
        <v>50000</v>
      </c>
      <c r="D62" s="68">
        <f>+D35</f>
        <v>42000</v>
      </c>
      <c r="E62" s="68">
        <f>+E35</f>
        <v>40000</v>
      </c>
    </row>
    <row r="63" spans="1:7" ht="20.100000000000001" customHeight="1" thickBot="1" x14ac:dyDescent="0.3">
      <c r="A63" s="185" t="s">
        <v>44</v>
      </c>
      <c r="B63" s="185"/>
      <c r="C63" s="165">
        <f>C60-C61-C62</f>
        <v>3110000</v>
      </c>
      <c r="D63" s="165">
        <f t="shared" ref="D63:E63" si="1">D60-D61-D62</f>
        <v>1484000</v>
      </c>
      <c r="E63" s="165">
        <f t="shared" si="1"/>
        <v>965000</v>
      </c>
    </row>
    <row r="64" spans="1:7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758000</v>
      </c>
      <c r="D64" s="187">
        <f t="shared" ref="D64" si="2">ROUND(IF(D63&gt;1000000,(((D63-1000000)*0.3)+125000),IF(D63&gt;500000,(((D63-500000)*0.2)+25000),IF(D63&gt;250000,((D63-250000)*0.1),0))),0)</f>
        <v>270200</v>
      </c>
      <c r="E64" s="187">
        <f>ROUND(IF(E63&gt;1000000,(((E63-1000000)*0.3)+125000),IF(E63&gt;500000,(((E63-500000)*0.2)+25000),IF(E63&gt;250000,((E63-250000)*0.1),0))),0)</f>
        <v>118000</v>
      </c>
    </row>
    <row r="65" spans="1:8" ht="15" customHeight="1" x14ac:dyDescent="0.25">
      <c r="A65" s="188" t="s">
        <v>53</v>
      </c>
      <c r="B65" s="188"/>
      <c r="C65" s="166"/>
      <c r="D65" s="166"/>
      <c r="E65" s="166"/>
    </row>
    <row r="66" spans="1:8" ht="15" customHeight="1" x14ac:dyDescent="0.25">
      <c r="A66" s="188" t="s">
        <v>54</v>
      </c>
      <c r="B66" s="188"/>
      <c r="C66" s="166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22740</v>
      </c>
      <c r="D67" s="189">
        <f>ROUND((D64+D66+D65)*0.03,0)</f>
        <v>8106</v>
      </c>
      <c r="E67" s="189">
        <f>ROUND((E64+E66+E65)*0.03,0)</f>
        <v>3540</v>
      </c>
    </row>
    <row r="68" spans="1:8" ht="20.100000000000001" customHeight="1" x14ac:dyDescent="0.25">
      <c r="A68" s="167" t="s">
        <v>55</v>
      </c>
      <c r="B68" s="167"/>
      <c r="C68" s="168">
        <f>SUM(C64:C67)</f>
        <v>780740</v>
      </c>
      <c r="D68" s="168">
        <f t="shared" ref="D68:E68" si="3">SUM(D64:D67)</f>
        <v>278306</v>
      </c>
      <c r="E68" s="168">
        <f t="shared" si="3"/>
        <v>121540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H69" s="190"/>
    </row>
    <row r="70" spans="1:8" ht="20.100000000000001" customHeight="1" x14ac:dyDescent="0.25">
      <c r="A70" s="170" t="str">
        <f>+C56</f>
        <v>Rishi Mahajan</v>
      </c>
      <c r="B70" s="166">
        <f>ROUND(C63/3,0)</f>
        <v>1036667</v>
      </c>
      <c r="C70" s="166">
        <f>ROUND(C64/3,0)</f>
        <v>252667</v>
      </c>
      <c r="D70" s="166">
        <f>ROUND(C67/3,0)</f>
        <v>7580</v>
      </c>
      <c r="E70" s="166">
        <f>C70+D70</f>
        <v>260247</v>
      </c>
    </row>
    <row r="71" spans="1:8" ht="20.100000000000001" customHeight="1" x14ac:dyDescent="0.25">
      <c r="A71" s="170" t="str">
        <f>+D56</f>
        <v xml:space="preserve">Kesri Sood </v>
      </c>
      <c r="B71" s="166">
        <f>ROUND(D63/3,0)</f>
        <v>494667</v>
      </c>
      <c r="C71" s="166">
        <f>ROUND(D64/3,0)</f>
        <v>90067</v>
      </c>
      <c r="D71" s="166">
        <f>ROUND(D67/3,0)</f>
        <v>2702</v>
      </c>
      <c r="E71" s="166">
        <f>C71+D71</f>
        <v>92769</v>
      </c>
    </row>
    <row r="72" spans="1:8" ht="20.100000000000001" customHeight="1" x14ac:dyDescent="0.25">
      <c r="A72" s="170" t="str">
        <f>+E56</f>
        <v xml:space="preserve">Rajendra Kumar </v>
      </c>
      <c r="B72" s="166">
        <f>ROUND(E63/3,0)</f>
        <v>321667</v>
      </c>
      <c r="C72" s="166">
        <f>ROUND(E64/3,0)</f>
        <v>39333</v>
      </c>
      <c r="D72" s="166">
        <f>ROUND(E67/3,0)</f>
        <v>1180</v>
      </c>
      <c r="E72" s="166">
        <f>C72+D72</f>
        <v>40513</v>
      </c>
    </row>
    <row r="73" spans="1:8" ht="24.9" customHeight="1" thickBot="1" x14ac:dyDescent="0.3">
      <c r="A73" s="171" t="str">
        <f>+A37</f>
        <v>BSR 0510322 on 03/02/2019</v>
      </c>
      <c r="B73" s="172" t="str">
        <f>+C37</f>
        <v>Challan No. 03001</v>
      </c>
      <c r="C73" s="173">
        <f>SUM(C70:C72)</f>
        <v>382067</v>
      </c>
      <c r="D73" s="173">
        <f t="shared" ref="D73:E73" si="4">SUM(D70:D72)</f>
        <v>11462</v>
      </c>
      <c r="E73" s="173">
        <f t="shared" si="4"/>
        <v>393529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Rishi Mahajan</v>
      </c>
      <c r="B75" s="166">
        <f t="shared" ref="B75:E78" si="5">+B70</f>
        <v>1036667</v>
      </c>
      <c r="C75" s="166">
        <f t="shared" si="5"/>
        <v>252667</v>
      </c>
      <c r="D75" s="166">
        <f t="shared" si="5"/>
        <v>7580</v>
      </c>
      <c r="E75" s="166">
        <f t="shared" si="5"/>
        <v>260247</v>
      </c>
    </row>
    <row r="76" spans="1:8" ht="20.100000000000001" customHeight="1" x14ac:dyDescent="0.25">
      <c r="A76" s="170" t="str">
        <f t="shared" ref="A76:A77" si="6">+A71</f>
        <v xml:space="preserve">Kesri Sood </v>
      </c>
      <c r="B76" s="166">
        <f t="shared" si="5"/>
        <v>494667</v>
      </c>
      <c r="C76" s="166">
        <f t="shared" si="5"/>
        <v>90067</v>
      </c>
      <c r="D76" s="166">
        <f t="shared" si="5"/>
        <v>2702</v>
      </c>
      <c r="E76" s="166">
        <f t="shared" si="5"/>
        <v>92769</v>
      </c>
    </row>
    <row r="77" spans="1:8" ht="20.100000000000001" customHeight="1" x14ac:dyDescent="0.25">
      <c r="A77" s="170" t="str">
        <f t="shared" si="6"/>
        <v xml:space="preserve">Rajendra Kumar </v>
      </c>
      <c r="B77" s="166">
        <f t="shared" si="5"/>
        <v>321667</v>
      </c>
      <c r="C77" s="166">
        <f t="shared" si="5"/>
        <v>39333</v>
      </c>
      <c r="D77" s="166">
        <f t="shared" si="5"/>
        <v>1180</v>
      </c>
      <c r="E77" s="166">
        <f t="shared" si="5"/>
        <v>40513</v>
      </c>
    </row>
    <row r="78" spans="1:8" ht="24.9" customHeight="1" thickBot="1" x14ac:dyDescent="0.3">
      <c r="A78" s="174" t="str">
        <f>+A38</f>
        <v>BSR 0510322 on 07/03/2019</v>
      </c>
      <c r="B78" s="172" t="str">
        <f>+C38</f>
        <v>Challan No. 07001</v>
      </c>
      <c r="C78" s="173">
        <f>+C73</f>
        <v>382067</v>
      </c>
      <c r="D78" s="173">
        <f t="shared" si="5"/>
        <v>11462</v>
      </c>
      <c r="E78" s="173">
        <f t="shared" si="5"/>
        <v>393529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Rishi Mahajan</v>
      </c>
      <c r="B80" s="166">
        <f>+B75</f>
        <v>1036667</v>
      </c>
      <c r="C80" s="166">
        <f>+C75</f>
        <v>252667</v>
      </c>
      <c r="D80" s="166">
        <f>+D75</f>
        <v>7580</v>
      </c>
      <c r="E80" s="166">
        <f>+E75</f>
        <v>260247</v>
      </c>
    </row>
    <row r="81" spans="1:5" ht="20.100000000000001" customHeight="1" x14ac:dyDescent="0.25">
      <c r="A81" s="170" t="str">
        <f t="shared" ref="A81:E83" si="7">+A76</f>
        <v xml:space="preserve">Kesri Sood </v>
      </c>
      <c r="B81" s="166">
        <f t="shared" si="7"/>
        <v>494667</v>
      </c>
      <c r="C81" s="166">
        <f t="shared" si="7"/>
        <v>90067</v>
      </c>
      <c r="D81" s="166">
        <f t="shared" si="7"/>
        <v>2702</v>
      </c>
      <c r="E81" s="166">
        <f t="shared" si="7"/>
        <v>92769</v>
      </c>
    </row>
    <row r="82" spans="1:5" ht="20.100000000000001" customHeight="1" x14ac:dyDescent="0.25">
      <c r="A82" s="170" t="str">
        <f t="shared" si="7"/>
        <v xml:space="preserve">Rajendra Kumar </v>
      </c>
      <c r="B82" s="166">
        <f t="shared" si="7"/>
        <v>321667</v>
      </c>
      <c r="C82" s="166">
        <f t="shared" si="7"/>
        <v>39333</v>
      </c>
      <c r="D82" s="166">
        <f t="shared" si="7"/>
        <v>1180</v>
      </c>
      <c r="E82" s="166">
        <f t="shared" si="7"/>
        <v>40513</v>
      </c>
    </row>
    <row r="83" spans="1:5" ht="24.9" customHeight="1" thickBot="1" x14ac:dyDescent="0.3">
      <c r="A83" s="174" t="str">
        <f>+A39</f>
        <v>BSR 0510322 on 11/04/2019</v>
      </c>
      <c r="B83" s="172" t="str">
        <f>+C39</f>
        <v>Challan No. 11001</v>
      </c>
      <c r="C83" s="175">
        <f>+C78</f>
        <v>382067</v>
      </c>
      <c r="D83" s="175">
        <f t="shared" si="7"/>
        <v>11462</v>
      </c>
      <c r="E83" s="175">
        <f t="shared" si="7"/>
        <v>393529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Francis &amp; Co.</v>
      </c>
      <c r="D84" s="158" t="str">
        <f>+D42</f>
        <v xml:space="preserve">Sunita Kanodia </v>
      </c>
      <c r="E84" s="158" t="str">
        <f>+E42</f>
        <v>Rishi Mahajan</v>
      </c>
    </row>
    <row r="85" spans="1:5" ht="20.100000000000001" customHeight="1" x14ac:dyDescent="0.25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5">
      <c r="A86" s="170" t="s">
        <v>150</v>
      </c>
      <c r="C86" s="176" t="str">
        <f>+C44</f>
        <v>AAGCF1975K</v>
      </c>
      <c r="D86" s="176" t="str">
        <f>+D44</f>
        <v xml:space="preserve"> AFEPS2017H</v>
      </c>
      <c r="E86" s="176" t="str">
        <f>+E44</f>
        <v>FSNPM1986K</v>
      </c>
    </row>
    <row r="87" spans="1:5" ht="20.100000000000001" customHeight="1" x14ac:dyDescent="0.25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5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5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8">D88*D89</f>
        <v>8000</v>
      </c>
      <c r="E90" s="180">
        <f t="shared" si="8"/>
        <v>2500</v>
      </c>
    </row>
    <row r="91" spans="1:5" ht="20.100000000000001" customHeight="1" x14ac:dyDescent="0.25">
      <c r="A91" s="193" t="s">
        <v>36</v>
      </c>
      <c r="C91" s="181">
        <f t="shared" ref="C91:E93" si="9">+C50</f>
        <v>43490</v>
      </c>
      <c r="D91" s="181">
        <f t="shared" si="9"/>
        <v>43517</v>
      </c>
      <c r="E91" s="181">
        <f t="shared" si="9"/>
        <v>43527</v>
      </c>
    </row>
    <row r="92" spans="1:5" ht="24.75" customHeight="1" x14ac:dyDescent="0.25">
      <c r="A92" s="319" t="s">
        <v>253</v>
      </c>
      <c r="B92" s="319"/>
      <c r="C92" s="181">
        <f t="shared" si="9"/>
        <v>43500</v>
      </c>
      <c r="D92" s="181">
        <f t="shared" si="9"/>
        <v>43531</v>
      </c>
      <c r="E92" s="181">
        <f t="shared" si="9"/>
        <v>43585</v>
      </c>
    </row>
    <row r="93" spans="1:5" ht="20.100000000000001" customHeight="1" x14ac:dyDescent="0.25">
      <c r="A93" s="319" t="str">
        <f>+A52</f>
        <v xml:space="preserve">Challan No provided by HDFC Bank </v>
      </c>
      <c r="B93" s="319"/>
      <c r="C93" s="161" t="str">
        <f t="shared" si="9"/>
        <v>04002</v>
      </c>
      <c r="D93" s="161" t="str">
        <f t="shared" si="9"/>
        <v>07002</v>
      </c>
      <c r="E93" s="161" t="str">
        <f t="shared" si="9"/>
        <v>30002</v>
      </c>
    </row>
    <row r="94" spans="1:5" ht="20.100000000000001" customHeight="1" x14ac:dyDescent="0.25">
      <c r="A94" s="206" t="str">
        <f>+A55</f>
        <v>Exam on 11-05-17</v>
      </c>
      <c r="B94" s="206"/>
      <c r="C94" s="206"/>
      <c r="D94" s="206"/>
      <c r="E94" s="207" t="s">
        <v>69</v>
      </c>
    </row>
    <row r="96" spans="1:5" ht="20.100000000000001" customHeight="1" x14ac:dyDescent="0.25">
      <c r="A96" s="194" t="s">
        <v>135</v>
      </c>
      <c r="C96" s="195"/>
    </row>
    <row r="97" spans="1:2" ht="20.100000000000001" customHeight="1" x14ac:dyDescent="0.25">
      <c r="A97" s="194" t="s">
        <v>92</v>
      </c>
      <c r="B97" s="196" t="s">
        <v>136</v>
      </c>
    </row>
    <row r="98" spans="1:2" ht="20.100000000000001" customHeight="1" x14ac:dyDescent="0.25">
      <c r="A98" s="194" t="s">
        <v>93</v>
      </c>
      <c r="B98" s="196" t="s">
        <v>137</v>
      </c>
    </row>
    <row r="99" spans="1:2" ht="20.100000000000001" customHeight="1" x14ac:dyDescent="0.25">
      <c r="A99" s="194" t="s">
        <v>67</v>
      </c>
      <c r="B99" s="196" t="s">
        <v>138</v>
      </c>
    </row>
    <row r="100" spans="1:2" ht="20.100000000000001" customHeight="1" x14ac:dyDescent="0.25">
      <c r="A100" s="194" t="s">
        <v>139</v>
      </c>
      <c r="B100" s="196" t="s">
        <v>140</v>
      </c>
    </row>
    <row r="101" spans="1:2" ht="20.100000000000001" customHeight="1" x14ac:dyDescent="0.25">
      <c r="A101" s="194" t="s">
        <v>141</v>
      </c>
      <c r="B101" s="197" t="s">
        <v>144</v>
      </c>
    </row>
    <row r="102" spans="1:2" ht="20.100000000000001" customHeight="1" x14ac:dyDescent="0.25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8"/>
  <sheetViews>
    <sheetView showZeros="0" tabSelected="1" zoomScale="150" zoomScaleNormal="150" zoomScaleSheetLayoutView="150" workbookViewId="0">
      <selection activeCell="E7" sqref="E7"/>
    </sheetView>
  </sheetViews>
  <sheetFormatPr defaultColWidth="9.109375" defaultRowHeight="20.100000000000001" customHeight="1" x14ac:dyDescent="0.25"/>
  <cols>
    <col min="1" max="1" width="18.6640625" style="127" customWidth="1"/>
    <col min="2" max="2" width="19.109375" style="127" customWidth="1"/>
    <col min="3" max="5" width="14.6640625" style="127" customWidth="1"/>
    <col min="6" max="6" width="15.109375" style="127" customWidth="1"/>
    <col min="7" max="7" width="14.6640625" style="127" customWidth="1"/>
    <col min="8" max="8" width="9.109375" style="127"/>
    <col min="9" max="9" width="13.33203125" style="127" customWidth="1"/>
    <col min="10" max="10" width="9.109375" style="127"/>
    <col min="11" max="11" width="9.33203125" style="127" customWidth="1"/>
    <col min="12" max="16384" width="9.109375" style="127"/>
  </cols>
  <sheetData>
    <row r="1" spans="1:7" ht="17.25" customHeight="1" x14ac:dyDescent="0.25">
      <c r="A1" s="351" t="s">
        <v>341</v>
      </c>
      <c r="B1" s="352"/>
      <c r="C1" s="352"/>
      <c r="D1" s="352"/>
      <c r="E1" s="352"/>
      <c r="F1" s="352"/>
      <c r="G1" s="353"/>
    </row>
    <row r="2" spans="1:7" ht="18" customHeight="1" x14ac:dyDescent="0.25">
      <c r="A2" s="224" t="s">
        <v>18</v>
      </c>
      <c r="B2" s="79"/>
      <c r="C2" s="129" t="s">
        <v>309</v>
      </c>
      <c r="D2" s="231"/>
      <c r="E2" s="130"/>
      <c r="F2" s="130"/>
      <c r="G2" s="221"/>
    </row>
    <row r="3" spans="1:7" ht="18" customHeight="1" x14ac:dyDescent="0.25">
      <c r="A3" s="230" t="s">
        <v>19</v>
      </c>
      <c r="B3" s="132"/>
      <c r="C3" s="257" t="s">
        <v>269</v>
      </c>
      <c r="D3" s="258"/>
      <c r="E3" s="134"/>
      <c r="F3" s="134"/>
      <c r="G3" s="219"/>
    </row>
    <row r="4" spans="1:7" ht="18" customHeight="1" x14ac:dyDescent="0.25">
      <c r="A4" s="230" t="s">
        <v>72</v>
      </c>
      <c r="B4" s="132"/>
      <c r="C4" s="257" t="s">
        <v>338</v>
      </c>
      <c r="D4" s="258"/>
      <c r="E4" s="134"/>
      <c r="F4" s="134"/>
      <c r="G4" s="219"/>
    </row>
    <row r="5" spans="1:7" ht="18" customHeight="1" x14ac:dyDescent="0.25">
      <c r="A5" s="230" t="s">
        <v>73</v>
      </c>
      <c r="B5" s="132"/>
      <c r="C5" s="257" t="s">
        <v>16</v>
      </c>
      <c r="D5" s="258"/>
      <c r="E5" s="134"/>
      <c r="F5" s="134"/>
      <c r="G5" s="219"/>
    </row>
    <row r="6" spans="1:7" ht="18" customHeight="1" x14ac:dyDescent="0.25">
      <c r="A6" s="230" t="s">
        <v>75</v>
      </c>
      <c r="B6" s="132"/>
      <c r="C6" s="257" t="s">
        <v>310</v>
      </c>
      <c r="D6" s="258"/>
      <c r="E6" s="134"/>
      <c r="F6" s="134"/>
      <c r="G6" s="219"/>
    </row>
    <row r="7" spans="1:7" ht="18" customHeight="1" x14ac:dyDescent="0.25">
      <c r="A7" s="230" t="s">
        <v>15</v>
      </c>
      <c r="B7" s="132"/>
      <c r="C7" s="257" t="s">
        <v>311</v>
      </c>
      <c r="D7" s="258"/>
      <c r="E7" s="134"/>
      <c r="F7" s="134"/>
      <c r="G7" s="219"/>
    </row>
    <row r="8" spans="1:7" ht="18" customHeight="1" x14ac:dyDescent="0.25">
      <c r="A8" s="230" t="s">
        <v>295</v>
      </c>
      <c r="B8" s="132"/>
      <c r="C8" s="257" t="s">
        <v>312</v>
      </c>
      <c r="D8" s="258"/>
      <c r="E8" s="134"/>
      <c r="F8" s="134"/>
      <c r="G8" s="219"/>
    </row>
    <row r="9" spans="1:7" ht="18" customHeight="1" x14ac:dyDescent="0.25">
      <c r="A9" s="230" t="s">
        <v>4</v>
      </c>
      <c r="B9" s="132"/>
      <c r="C9" s="257" t="s">
        <v>5</v>
      </c>
      <c r="D9" s="258"/>
      <c r="E9" s="134"/>
      <c r="F9" s="134"/>
      <c r="G9" s="219"/>
    </row>
    <row r="10" spans="1:7" ht="18" customHeight="1" x14ac:dyDescent="0.25">
      <c r="A10" s="230" t="s">
        <v>77</v>
      </c>
      <c r="B10" s="132"/>
      <c r="C10" s="257" t="s">
        <v>339</v>
      </c>
      <c r="D10" s="258"/>
      <c r="E10" s="134"/>
      <c r="F10" s="134"/>
      <c r="G10" s="219"/>
    </row>
    <row r="11" spans="1:7" ht="18" customHeight="1" x14ac:dyDescent="0.25">
      <c r="A11" s="230" t="s">
        <v>78</v>
      </c>
      <c r="B11" s="132"/>
      <c r="C11" s="257" t="s">
        <v>296</v>
      </c>
      <c r="D11" s="258"/>
      <c r="E11" s="134"/>
      <c r="F11" s="134"/>
      <c r="G11" s="219"/>
    </row>
    <row r="12" spans="1:7" ht="18" customHeight="1" x14ac:dyDescent="0.25">
      <c r="A12" s="230" t="s">
        <v>23</v>
      </c>
      <c r="B12" s="132"/>
      <c r="C12" s="257" t="s">
        <v>159</v>
      </c>
      <c r="D12" s="258"/>
      <c r="E12" s="134"/>
      <c r="F12" s="134"/>
      <c r="G12" s="219"/>
    </row>
    <row r="13" spans="1:7" ht="18" customHeight="1" x14ac:dyDescent="0.25">
      <c r="A13" s="225" t="s">
        <v>7</v>
      </c>
      <c r="B13" s="136"/>
      <c r="C13" s="137">
        <v>9811116835</v>
      </c>
      <c r="D13" s="232"/>
      <c r="E13" s="138"/>
      <c r="F13" s="138"/>
      <c r="G13" s="222"/>
    </row>
    <row r="14" spans="1:7" ht="16.5" customHeight="1" x14ac:dyDescent="0.25">
      <c r="A14" s="226" t="s">
        <v>302</v>
      </c>
      <c r="B14" s="223"/>
      <c r="C14" s="134"/>
      <c r="D14" s="134"/>
      <c r="E14" s="134"/>
      <c r="F14" s="134"/>
      <c r="G14" s="219"/>
    </row>
    <row r="15" spans="1:7" ht="28.5" customHeight="1" x14ac:dyDescent="0.25">
      <c r="A15" s="265" t="s">
        <v>282</v>
      </c>
      <c r="B15" s="266"/>
      <c r="C15" s="267" t="s">
        <v>315</v>
      </c>
      <c r="D15" s="267" t="s">
        <v>314</v>
      </c>
      <c r="E15" s="267" t="s">
        <v>316</v>
      </c>
      <c r="F15" s="268" t="s">
        <v>313</v>
      </c>
      <c r="G15" s="269" t="s">
        <v>316</v>
      </c>
    </row>
    <row r="16" spans="1:7" ht="20.100000000000001" customHeight="1" x14ac:dyDescent="0.25">
      <c r="A16" s="228" t="s">
        <v>82</v>
      </c>
      <c r="B16" s="132"/>
      <c r="C16" s="261" t="s">
        <v>317</v>
      </c>
      <c r="D16" s="261" t="s">
        <v>318</v>
      </c>
      <c r="E16" s="249" t="s">
        <v>319</v>
      </c>
      <c r="F16" s="261" t="s">
        <v>324</v>
      </c>
      <c r="G16" s="253" t="s">
        <v>319</v>
      </c>
    </row>
    <row r="17" spans="1:7" ht="20.100000000000001" customHeight="1" x14ac:dyDescent="0.25">
      <c r="A17" s="229" t="s">
        <v>301</v>
      </c>
      <c r="B17" s="144"/>
      <c r="C17" s="261" t="s">
        <v>111</v>
      </c>
      <c r="D17" s="261" t="s">
        <v>269</v>
      </c>
      <c r="E17" s="261" t="s">
        <v>38</v>
      </c>
      <c r="F17" s="261" t="s">
        <v>38</v>
      </c>
      <c r="G17" s="254" t="s">
        <v>38</v>
      </c>
    </row>
    <row r="18" spans="1:7" ht="20.100000000000001" customHeight="1" x14ac:dyDescent="0.25">
      <c r="A18" s="229" t="s">
        <v>288</v>
      </c>
      <c r="B18" s="144"/>
      <c r="C18" s="289" t="s">
        <v>320</v>
      </c>
      <c r="D18" s="289" t="s">
        <v>321</v>
      </c>
      <c r="E18" s="289" t="s">
        <v>322</v>
      </c>
      <c r="F18" s="289" t="s">
        <v>323</v>
      </c>
      <c r="G18" s="252" t="s">
        <v>322</v>
      </c>
    </row>
    <row r="19" spans="1:7" ht="27" customHeight="1" x14ac:dyDescent="0.25">
      <c r="A19" s="290" t="s">
        <v>34</v>
      </c>
      <c r="B19" s="239"/>
      <c r="C19" s="157" t="s">
        <v>326</v>
      </c>
      <c r="D19" s="291" t="s">
        <v>346</v>
      </c>
      <c r="E19" s="156" t="s">
        <v>348</v>
      </c>
      <c r="F19" s="157" t="s">
        <v>35</v>
      </c>
      <c r="G19" s="292" t="s">
        <v>348</v>
      </c>
    </row>
    <row r="20" spans="1:7" ht="20.100000000000001" customHeight="1" x14ac:dyDescent="0.25">
      <c r="A20" s="229" t="s">
        <v>66</v>
      </c>
      <c r="B20" s="144"/>
      <c r="C20" s="259">
        <v>250000</v>
      </c>
      <c r="D20" s="259">
        <v>50000</v>
      </c>
      <c r="E20" s="259">
        <v>5000</v>
      </c>
      <c r="F20" s="259">
        <v>45000</v>
      </c>
      <c r="G20" s="286">
        <v>5000</v>
      </c>
    </row>
    <row r="21" spans="1:7" ht="23.25" customHeight="1" x14ac:dyDescent="0.25">
      <c r="A21" s="337" t="s">
        <v>327</v>
      </c>
      <c r="B21" s="338"/>
      <c r="C21" s="240"/>
      <c r="D21" s="241" t="s">
        <v>330</v>
      </c>
      <c r="E21" s="245" t="s">
        <v>331</v>
      </c>
      <c r="F21" s="240"/>
      <c r="G21" s="219"/>
    </row>
    <row r="22" spans="1:7" ht="20.100000000000001" customHeight="1" x14ac:dyDescent="0.25">
      <c r="A22" s="227" t="s">
        <v>39</v>
      </c>
      <c r="B22" s="144"/>
      <c r="C22" s="220">
        <v>44471</v>
      </c>
      <c r="D22" s="288">
        <v>44483</v>
      </c>
      <c r="E22" s="288">
        <v>44521</v>
      </c>
      <c r="F22" s="288">
        <v>44525</v>
      </c>
      <c r="G22" s="285">
        <v>44551</v>
      </c>
    </row>
    <row r="23" spans="1:7" ht="20.100000000000001" customHeight="1" x14ac:dyDescent="0.25">
      <c r="A23" s="227" t="s">
        <v>332</v>
      </c>
      <c r="B23" s="144"/>
      <c r="C23" s="349">
        <v>44507</v>
      </c>
      <c r="D23" s="349"/>
      <c r="E23" s="349">
        <v>44536</v>
      </c>
      <c r="F23" s="349"/>
      <c r="G23" s="285">
        <v>44568</v>
      </c>
    </row>
    <row r="24" spans="1:7" ht="20.100000000000001" customHeight="1" thickBot="1" x14ac:dyDescent="0.3">
      <c r="A24" s="264" t="s">
        <v>333</v>
      </c>
      <c r="B24" s="276"/>
      <c r="C24" s="350" t="s">
        <v>328</v>
      </c>
      <c r="D24" s="350"/>
      <c r="E24" s="350" t="s">
        <v>329</v>
      </c>
      <c r="F24" s="350"/>
      <c r="G24" s="287" t="s">
        <v>306</v>
      </c>
    </row>
    <row r="25" spans="1:7" ht="20.100000000000001" customHeight="1" thickBot="1" x14ac:dyDescent="0.3">
      <c r="A25" s="234" t="s">
        <v>325</v>
      </c>
      <c r="B25" s="235"/>
      <c r="C25" s="236"/>
      <c r="D25" s="236"/>
      <c r="E25" s="236"/>
      <c r="F25" s="236"/>
      <c r="G25" s="237"/>
    </row>
    <row r="26" spans="1:7" ht="27" customHeight="1" x14ac:dyDescent="0.25">
      <c r="A26" s="270" t="s">
        <v>282</v>
      </c>
      <c r="B26" s="271"/>
      <c r="C26" s="272" t="str">
        <f t="shared" ref="C26:G29" si="0">+C15</f>
        <v>Alia Bhatt Limited</v>
      </c>
      <c r="D26" s="272" t="str">
        <f t="shared" si="0"/>
        <v>Anushaka &amp; Husband</v>
      </c>
      <c r="E26" s="272" t="str">
        <f t="shared" si="0"/>
        <v>Deepika Ranveer</v>
      </c>
      <c r="F26" s="272" t="str">
        <f t="shared" si="0"/>
        <v>Priyanka Chopra</v>
      </c>
      <c r="G26" s="273" t="str">
        <f t="shared" si="0"/>
        <v>Deepika Ranveer</v>
      </c>
    </row>
    <row r="27" spans="1:7" ht="20.100000000000001" customHeight="1" x14ac:dyDescent="0.25">
      <c r="A27" s="228" t="s">
        <v>82</v>
      </c>
      <c r="B27" s="132"/>
      <c r="C27" s="261" t="str">
        <f t="shared" si="0"/>
        <v>AAGCA1978K</v>
      </c>
      <c r="D27" s="261" t="str">
        <f t="shared" si="0"/>
        <v xml:space="preserve"> AFEFA0125H</v>
      </c>
      <c r="E27" s="261" t="str">
        <f t="shared" si="0"/>
        <v>AAAPD2325H</v>
      </c>
      <c r="F27" s="261" t="str">
        <f t="shared" si="0"/>
        <v xml:space="preserve">PAN not given </v>
      </c>
      <c r="G27" s="262" t="str">
        <f t="shared" si="0"/>
        <v>AAAPD2325H</v>
      </c>
    </row>
    <row r="28" spans="1:7" ht="20.100000000000001" customHeight="1" x14ac:dyDescent="0.25">
      <c r="A28" s="229" t="s">
        <v>301</v>
      </c>
      <c r="B28" s="144"/>
      <c r="C28" s="261" t="str">
        <f t="shared" si="0"/>
        <v xml:space="preserve">Company </v>
      </c>
      <c r="D28" s="261" t="str">
        <f t="shared" si="0"/>
        <v xml:space="preserve">Firm </v>
      </c>
      <c r="E28" s="261" t="str">
        <f t="shared" si="0"/>
        <v xml:space="preserve">Individual </v>
      </c>
      <c r="F28" s="261" t="str">
        <f t="shared" si="0"/>
        <v xml:space="preserve">Individual </v>
      </c>
      <c r="G28" s="262" t="str">
        <f t="shared" si="0"/>
        <v xml:space="preserve">Individual </v>
      </c>
    </row>
    <row r="29" spans="1:7" ht="20.100000000000001" customHeight="1" x14ac:dyDescent="0.25">
      <c r="A29" s="229" t="s">
        <v>288</v>
      </c>
      <c r="B29" s="144"/>
      <c r="C29" s="259" t="str">
        <f t="shared" si="0"/>
        <v>2631</v>
      </c>
      <c r="D29" s="259" t="str">
        <f t="shared" si="0"/>
        <v>2632</v>
      </c>
      <c r="E29" s="259" t="str">
        <f t="shared" si="0"/>
        <v>2633</v>
      </c>
      <c r="F29" s="259" t="str">
        <f t="shared" si="0"/>
        <v>2634</v>
      </c>
      <c r="G29" s="260" t="str">
        <f t="shared" si="0"/>
        <v>2633</v>
      </c>
    </row>
    <row r="30" spans="1:7" ht="26.4" customHeight="1" x14ac:dyDescent="0.25">
      <c r="A30" s="243" t="s">
        <v>34</v>
      </c>
      <c r="B30" s="239"/>
      <c r="C30" s="157" t="str">
        <f>+C19</f>
        <v xml:space="preserve">Rent (P &amp; M) </v>
      </c>
      <c r="D30" s="156" t="str">
        <f>+D19</f>
        <v>Professional Services</v>
      </c>
      <c r="E30" s="156" t="str">
        <f>+E19</f>
        <v>Interest on Deposits</v>
      </c>
      <c r="F30" s="157" t="str">
        <f t="shared" ref="F30:G30" si="1">+F19</f>
        <v xml:space="preserve">Works Contract </v>
      </c>
      <c r="G30" s="293" t="str">
        <f t="shared" si="1"/>
        <v>Interest on Deposits</v>
      </c>
    </row>
    <row r="31" spans="1:7" ht="20.100000000000001" customHeight="1" x14ac:dyDescent="0.25">
      <c r="A31" s="229" t="s">
        <v>85</v>
      </c>
      <c r="B31" s="144"/>
      <c r="C31" s="261" t="s">
        <v>294</v>
      </c>
      <c r="D31" s="261" t="s">
        <v>63</v>
      </c>
      <c r="E31" s="261" t="s">
        <v>64</v>
      </c>
      <c r="F31" s="261" t="s">
        <v>62</v>
      </c>
      <c r="G31" s="262" t="s">
        <v>64</v>
      </c>
    </row>
    <row r="32" spans="1:7" ht="20.100000000000001" customHeight="1" x14ac:dyDescent="0.25">
      <c r="A32" s="229" t="s">
        <v>304</v>
      </c>
      <c r="B32" s="144"/>
      <c r="C32" s="261" t="s">
        <v>299</v>
      </c>
      <c r="D32" s="261" t="s">
        <v>345</v>
      </c>
      <c r="E32" s="261" t="s">
        <v>297</v>
      </c>
      <c r="F32" s="261" t="s">
        <v>298</v>
      </c>
      <c r="G32" s="262" t="s">
        <v>297</v>
      </c>
    </row>
    <row r="33" spans="1:7" ht="20.100000000000001" customHeight="1" x14ac:dyDescent="0.25">
      <c r="A33" s="243" t="s">
        <v>289</v>
      </c>
      <c r="B33" s="239"/>
      <c r="C33" s="246">
        <v>0.02</v>
      </c>
      <c r="D33" s="246">
        <v>0.1</v>
      </c>
      <c r="E33" s="246">
        <v>0.1</v>
      </c>
      <c r="F33" s="246">
        <v>0.01</v>
      </c>
      <c r="G33" s="247">
        <v>0.1</v>
      </c>
    </row>
    <row r="34" spans="1:7" ht="24" customHeight="1" x14ac:dyDescent="0.25">
      <c r="A34" s="242" t="s">
        <v>300</v>
      </c>
      <c r="B34" s="244"/>
      <c r="C34" s="241">
        <v>240000</v>
      </c>
      <c r="D34" s="245" t="s">
        <v>303</v>
      </c>
      <c r="E34" s="256">
        <v>5000</v>
      </c>
      <c r="F34" s="245" t="s">
        <v>336</v>
      </c>
      <c r="G34" s="248">
        <v>5000</v>
      </c>
    </row>
    <row r="35" spans="1:7" ht="20.100000000000001" customHeight="1" x14ac:dyDescent="0.25">
      <c r="A35" s="229" t="s">
        <v>66</v>
      </c>
      <c r="B35" s="144"/>
      <c r="C35" s="259">
        <f>+C20</f>
        <v>250000</v>
      </c>
      <c r="D35" s="259">
        <f t="shared" ref="D35:G35" si="2">+D20</f>
        <v>50000</v>
      </c>
      <c r="E35" s="259">
        <f t="shared" si="2"/>
        <v>5000</v>
      </c>
      <c r="F35" s="259">
        <f t="shared" si="2"/>
        <v>45000</v>
      </c>
      <c r="G35" s="260">
        <f t="shared" si="2"/>
        <v>5000</v>
      </c>
    </row>
    <row r="36" spans="1:7" ht="24" customHeight="1" x14ac:dyDescent="0.25">
      <c r="A36" s="337" t="s">
        <v>337</v>
      </c>
      <c r="B36" s="338"/>
      <c r="C36" s="250"/>
      <c r="D36" s="240" t="s">
        <v>335</v>
      </c>
      <c r="E36" s="134"/>
      <c r="F36" s="250"/>
      <c r="G36" s="219"/>
    </row>
    <row r="37" spans="1:7" ht="20.100000000000001" customHeight="1" x14ac:dyDescent="0.25">
      <c r="A37" s="243" t="s">
        <v>305</v>
      </c>
      <c r="B37" s="251"/>
      <c r="C37" s="240"/>
      <c r="D37" s="240" t="s">
        <v>92</v>
      </c>
      <c r="E37" s="240" t="s">
        <v>142</v>
      </c>
      <c r="F37" s="240" t="s">
        <v>67</v>
      </c>
      <c r="G37" s="248"/>
    </row>
    <row r="38" spans="1:7" ht="20.100000000000001" customHeight="1" x14ac:dyDescent="0.25">
      <c r="A38" s="229" t="s">
        <v>334</v>
      </c>
      <c r="B38" s="144"/>
      <c r="C38" s="246">
        <f>+C33</f>
        <v>0.02</v>
      </c>
      <c r="D38" s="246">
        <v>0.05</v>
      </c>
      <c r="E38" s="246">
        <v>0</v>
      </c>
      <c r="F38" s="246">
        <v>0.2</v>
      </c>
      <c r="G38" s="247">
        <v>0.1</v>
      </c>
    </row>
    <row r="39" spans="1:7" ht="20.100000000000001" customHeight="1" x14ac:dyDescent="0.25">
      <c r="A39" s="229" t="s">
        <v>308</v>
      </c>
      <c r="B39" s="144"/>
      <c r="C39" s="259">
        <f>C38*C35</f>
        <v>5000</v>
      </c>
      <c r="D39" s="259">
        <f>D38*D35</f>
        <v>2500</v>
      </c>
      <c r="E39" s="259" t="s">
        <v>290</v>
      </c>
      <c r="F39" s="259">
        <f>F38*F35</f>
        <v>9000</v>
      </c>
      <c r="G39" s="260">
        <f>(E35+G35)*G38</f>
        <v>1000</v>
      </c>
    </row>
    <row r="40" spans="1:7" ht="20.100000000000001" customHeight="1" x14ac:dyDescent="0.25">
      <c r="A40" s="227" t="s">
        <v>39</v>
      </c>
      <c r="B40" s="144"/>
      <c r="C40" s="220">
        <f>+C22</f>
        <v>44471</v>
      </c>
      <c r="D40" s="220">
        <f t="shared" ref="D40:G40" si="3">+D22</f>
        <v>44483</v>
      </c>
      <c r="E40" s="220">
        <f t="shared" si="3"/>
        <v>44521</v>
      </c>
      <c r="F40" s="220">
        <f t="shared" si="3"/>
        <v>44525</v>
      </c>
      <c r="G40" s="238">
        <f t="shared" si="3"/>
        <v>44551</v>
      </c>
    </row>
    <row r="41" spans="1:7" ht="20.100000000000001" customHeight="1" x14ac:dyDescent="0.25">
      <c r="A41" s="274" t="s">
        <v>342</v>
      </c>
      <c r="B41" s="144"/>
      <c r="C41" s="346">
        <v>44507</v>
      </c>
      <c r="D41" s="347"/>
      <c r="E41" s="346">
        <v>44537</v>
      </c>
      <c r="F41" s="348"/>
      <c r="G41" s="275">
        <v>44568</v>
      </c>
    </row>
    <row r="42" spans="1:7" ht="20.100000000000001" customHeight="1" x14ac:dyDescent="0.25">
      <c r="A42" s="227" t="str">
        <f>+A23</f>
        <v>Date of Tax Deposited in SBI</v>
      </c>
      <c r="B42" s="144"/>
      <c r="C42" s="339">
        <f>+C23</f>
        <v>44507</v>
      </c>
      <c r="D42" s="340"/>
      <c r="E42" s="339">
        <f>+E23</f>
        <v>44536</v>
      </c>
      <c r="F42" s="341"/>
      <c r="G42" s="263">
        <f>+G23</f>
        <v>44568</v>
      </c>
    </row>
    <row r="43" spans="1:7" ht="20.100000000000001" customHeight="1" x14ac:dyDescent="0.25">
      <c r="A43" s="227" t="str">
        <f>+A24</f>
        <v>Challan No given  (BSR-0004329)</v>
      </c>
      <c r="B43" s="144"/>
      <c r="C43" s="342" t="str">
        <f>+C24</f>
        <v>00010</v>
      </c>
      <c r="D43" s="343"/>
      <c r="E43" s="344" t="str">
        <f>+E24</f>
        <v>00015</v>
      </c>
      <c r="F43" s="345"/>
      <c r="G43" s="260" t="str">
        <f>+G24</f>
        <v>00020</v>
      </c>
    </row>
    <row r="44" spans="1:7" ht="20.100000000000001" customHeight="1" thickBot="1" x14ac:dyDescent="0.3">
      <c r="A44" s="264" t="s">
        <v>307</v>
      </c>
      <c r="B44" s="264"/>
      <c r="C44" s="335">
        <f>+C39+D39</f>
        <v>7500</v>
      </c>
      <c r="D44" s="336"/>
      <c r="E44" s="335">
        <f>+F39</f>
        <v>9000</v>
      </c>
      <c r="F44" s="336"/>
      <c r="G44" s="284">
        <f>+G39</f>
        <v>1000</v>
      </c>
    </row>
    <row r="45" spans="1:7" s="134" customFormat="1" ht="20.100000000000001" customHeight="1" thickBot="1" x14ac:dyDescent="0.3">
      <c r="A45" s="255"/>
      <c r="B45" s="255"/>
      <c r="C45" s="255"/>
      <c r="D45" s="255"/>
      <c r="E45" s="255"/>
      <c r="F45" s="255"/>
      <c r="G45" s="255"/>
    </row>
    <row r="46" spans="1:7" ht="20.100000000000001" customHeight="1" thickBot="1" x14ac:dyDescent="0.3">
      <c r="A46" s="277" t="s">
        <v>340</v>
      </c>
      <c r="B46" s="278"/>
      <c r="C46" s="283" t="s">
        <v>343</v>
      </c>
      <c r="D46" s="279" t="s">
        <v>344</v>
      </c>
      <c r="E46" s="280"/>
      <c r="F46" s="281"/>
      <c r="G46" s="282" t="s">
        <v>347</v>
      </c>
    </row>
    <row r="47" spans="1:7" ht="20.100000000000001" customHeight="1" x14ac:dyDescent="0.25">
      <c r="F47" s="233"/>
      <c r="G47" s="233"/>
    </row>
    <row r="48" spans="1:7" ht="20.100000000000001" customHeight="1" x14ac:dyDescent="0.25">
      <c r="F48" s="134"/>
      <c r="G48" s="134"/>
    </row>
  </sheetData>
  <mergeCells count="15">
    <mergeCell ref="C23:D23"/>
    <mergeCell ref="C24:D24"/>
    <mergeCell ref="E23:F23"/>
    <mergeCell ref="E24:F24"/>
    <mergeCell ref="A1:G1"/>
    <mergeCell ref="A21:B21"/>
    <mergeCell ref="C44:D44"/>
    <mergeCell ref="E44:F44"/>
    <mergeCell ref="A36:B36"/>
    <mergeCell ref="C42:D42"/>
    <mergeCell ref="E42:F42"/>
    <mergeCell ref="C43:D43"/>
    <mergeCell ref="E43:F43"/>
    <mergeCell ref="C41:D41"/>
    <mergeCell ref="E41:F41"/>
  </mergeCells>
  <printOptions horizontalCentered="1" verticalCentered="1"/>
  <pageMargins left="0" right="0" top="0" bottom="0" header="0" footer="0"/>
  <pageSetup paperSize="9" fitToHeight="0" orientation="landscape" r:id="rId1"/>
  <rowBreaks count="1" manualBreakCount="1">
    <brk id="2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4"/>
  <sheetViews>
    <sheetView showZeros="0" topLeftCell="A20" zoomScale="140" zoomScaleNormal="140" zoomScaleSheetLayoutView="150" workbookViewId="0">
      <selection activeCell="F105" sqref="F105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13.332031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20" t="s">
        <v>268</v>
      </c>
      <c r="B1" s="320"/>
      <c r="C1" s="320"/>
      <c r="D1" s="320"/>
      <c r="E1" s="320"/>
    </row>
    <row r="2" spans="1:7" ht="30" customHeight="1" x14ac:dyDescent="0.25">
      <c r="A2" s="321" t="s">
        <v>262</v>
      </c>
      <c r="B2" s="321"/>
      <c r="C2" s="321"/>
      <c r="D2" s="321"/>
      <c r="E2" s="321"/>
    </row>
    <row r="3" spans="1:7" ht="20.100000000000001" customHeight="1" x14ac:dyDescent="0.25">
      <c r="A3" s="128" t="s">
        <v>18</v>
      </c>
      <c r="B3" s="79"/>
      <c r="C3" s="129" t="s">
        <v>263</v>
      </c>
      <c r="D3" s="130"/>
      <c r="E3" s="79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5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128</v>
      </c>
      <c r="E9" s="132"/>
      <c r="G9" s="182"/>
    </row>
    <row r="10" spans="1:7" ht="20.100000000000001" customHeight="1" x14ac:dyDescent="0.25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5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5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5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5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5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5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5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5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5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5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5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5">
      <c r="A28" s="145" t="s">
        <v>25</v>
      </c>
      <c r="B28" s="146"/>
      <c r="C28" s="147" t="s">
        <v>264</v>
      </c>
      <c r="D28" s="147" t="s">
        <v>264</v>
      </c>
      <c r="E28" s="147" t="s">
        <v>264</v>
      </c>
    </row>
    <row r="29" spans="1:5" ht="20.100000000000001" customHeight="1" x14ac:dyDescent="0.25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5">
      <c r="A30" s="148" t="s">
        <v>86</v>
      </c>
      <c r="B30" s="144"/>
      <c r="C30" s="71"/>
      <c r="D30" s="71"/>
      <c r="E30" s="71"/>
    </row>
    <row r="31" spans="1:5" ht="18.75" customHeight="1" x14ac:dyDescent="0.25">
      <c r="A31" s="131" t="s">
        <v>21</v>
      </c>
      <c r="B31" s="132"/>
      <c r="C31" s="149">
        <v>1250000</v>
      </c>
      <c r="D31" s="149">
        <v>950000</v>
      </c>
      <c r="E31" s="149">
        <v>750000</v>
      </c>
    </row>
    <row r="32" spans="1:5" ht="30" customHeight="1" x14ac:dyDescent="0.25">
      <c r="A32" s="322" t="s">
        <v>30</v>
      </c>
      <c r="B32" s="323"/>
      <c r="C32" s="149">
        <v>250000</v>
      </c>
      <c r="D32" s="149">
        <v>-210000</v>
      </c>
      <c r="E32" s="71"/>
    </row>
    <row r="33" spans="1:5" ht="20.100000000000001" customHeight="1" x14ac:dyDescent="0.25">
      <c r="A33" s="324" t="s">
        <v>26</v>
      </c>
      <c r="B33" s="325"/>
      <c r="C33" s="149">
        <v>-10000</v>
      </c>
      <c r="D33" s="149">
        <v>40000</v>
      </c>
      <c r="E33" s="149">
        <v>0</v>
      </c>
    </row>
    <row r="34" spans="1:5" ht="19.5" customHeight="1" x14ac:dyDescent="0.25">
      <c r="A34" s="322" t="s">
        <v>22</v>
      </c>
      <c r="B34" s="323"/>
      <c r="C34" s="149">
        <v>180000</v>
      </c>
      <c r="D34" s="149">
        <v>190000</v>
      </c>
      <c r="E34" s="149">
        <v>120000</v>
      </c>
    </row>
    <row r="35" spans="1:5" ht="20.100000000000001" customHeight="1" x14ac:dyDescent="0.25">
      <c r="A35" s="326" t="s">
        <v>31</v>
      </c>
      <c r="B35" s="327"/>
      <c r="C35" s="149">
        <v>60000</v>
      </c>
      <c r="D35" s="149">
        <v>40000</v>
      </c>
      <c r="E35" s="149">
        <v>20000</v>
      </c>
    </row>
    <row r="36" spans="1:5" ht="20.100000000000001" customHeight="1" x14ac:dyDescent="0.25">
      <c r="A36" s="328" t="s">
        <v>90</v>
      </c>
      <c r="B36" s="328"/>
      <c r="C36" s="328"/>
      <c r="D36" s="328"/>
      <c r="E36" s="328"/>
    </row>
    <row r="37" spans="1:5" ht="20.100000000000001" customHeight="1" x14ac:dyDescent="0.25">
      <c r="A37" s="329" t="s">
        <v>265</v>
      </c>
      <c r="B37" s="330"/>
      <c r="C37" s="150" t="s">
        <v>106</v>
      </c>
      <c r="D37" s="151" t="s">
        <v>29</v>
      </c>
      <c r="E37" s="79"/>
    </row>
    <row r="38" spans="1:5" ht="20.100000000000001" customHeight="1" x14ac:dyDescent="0.25">
      <c r="A38" s="331" t="s">
        <v>266</v>
      </c>
      <c r="B38" s="332"/>
      <c r="C38" s="152" t="s">
        <v>20</v>
      </c>
      <c r="D38" s="153" t="s">
        <v>29</v>
      </c>
      <c r="E38" s="132"/>
    </row>
    <row r="39" spans="1:5" ht="20.100000000000001" customHeight="1" x14ac:dyDescent="0.25">
      <c r="A39" s="333" t="s">
        <v>267</v>
      </c>
      <c r="B39" s="334"/>
      <c r="C39" s="154" t="s">
        <v>107</v>
      </c>
      <c r="D39" s="155" t="s">
        <v>29</v>
      </c>
      <c r="E39" s="136"/>
    </row>
    <row r="40" spans="1:5" ht="20.100000000000001" customHeight="1" x14ac:dyDescent="0.25">
      <c r="E40" s="183" t="s">
        <v>239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5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5">
      <c r="A43" s="143" t="s">
        <v>81</v>
      </c>
      <c r="B43" s="144"/>
      <c r="C43" s="142" t="s">
        <v>121</v>
      </c>
      <c r="D43" s="142" t="s">
        <v>122</v>
      </c>
      <c r="E43" s="142" t="str">
        <f>+C24</f>
        <v>1125,  Street No. 39, Zafrabad, Delhi-110053</v>
      </c>
    </row>
    <row r="44" spans="1:5" ht="26.25" customHeight="1" x14ac:dyDescent="0.25">
      <c r="A44" s="143"/>
      <c r="B44" s="144"/>
      <c r="C44" s="157" t="s">
        <v>117</v>
      </c>
      <c r="D44" s="156" t="s">
        <v>123</v>
      </c>
      <c r="E44" s="157"/>
    </row>
    <row r="45" spans="1:5" ht="20.100000000000001" customHeight="1" x14ac:dyDescent="0.25">
      <c r="A45" s="143" t="s">
        <v>82</v>
      </c>
      <c r="B45" s="144"/>
      <c r="C45" s="199"/>
      <c r="D45" s="158" t="s">
        <v>118</v>
      </c>
      <c r="E45" s="71" t="str">
        <f>+C25</f>
        <v>FSNPS1989K</v>
      </c>
    </row>
    <row r="46" spans="1:5" ht="20.100000000000001" customHeight="1" x14ac:dyDescent="0.25">
      <c r="A46" s="143" t="s">
        <v>34</v>
      </c>
      <c r="B46" s="144"/>
      <c r="C46" s="71" t="s">
        <v>35</v>
      </c>
      <c r="D46" s="71" t="s">
        <v>109</v>
      </c>
      <c r="E46" s="71" t="s">
        <v>110</v>
      </c>
    </row>
    <row r="47" spans="1:5" ht="20.100000000000001" customHeight="1" x14ac:dyDescent="0.25">
      <c r="A47" s="143" t="s">
        <v>85</v>
      </c>
      <c r="B47" s="144"/>
      <c r="C47" s="71" t="s">
        <v>62</v>
      </c>
      <c r="D47" s="71" t="s">
        <v>63</v>
      </c>
      <c r="E47" s="71" t="s">
        <v>64</v>
      </c>
    </row>
    <row r="48" spans="1:5" ht="20.100000000000001" customHeight="1" x14ac:dyDescent="0.25">
      <c r="A48" s="143" t="s">
        <v>33</v>
      </c>
      <c r="B48" s="144"/>
      <c r="C48" s="71" t="s">
        <v>111</v>
      </c>
      <c r="D48" s="71" t="s">
        <v>38</v>
      </c>
      <c r="E48" s="71" t="s">
        <v>38</v>
      </c>
    </row>
    <row r="49" spans="1:5" ht="26.25" customHeight="1" x14ac:dyDescent="0.25">
      <c r="A49" s="148" t="s">
        <v>86</v>
      </c>
      <c r="B49" s="144"/>
      <c r="C49" s="71"/>
      <c r="E49" s="71"/>
    </row>
    <row r="50" spans="1:5" ht="20.100000000000001" customHeight="1" x14ac:dyDescent="0.25">
      <c r="A50" s="143" t="s">
        <v>66</v>
      </c>
      <c r="B50" s="144"/>
      <c r="C50" s="149">
        <v>150000</v>
      </c>
      <c r="D50" s="149">
        <v>250000</v>
      </c>
      <c r="E50" s="149">
        <v>40000</v>
      </c>
    </row>
    <row r="51" spans="1:5" ht="20.100000000000001" customHeight="1" x14ac:dyDescent="0.25">
      <c r="A51" s="143" t="s">
        <v>39</v>
      </c>
      <c r="B51" s="144"/>
      <c r="C51" s="147">
        <v>42751</v>
      </c>
      <c r="D51" s="147">
        <v>42784</v>
      </c>
      <c r="E51" s="147">
        <v>42825</v>
      </c>
    </row>
    <row r="52" spans="1:5" ht="20.100000000000001" customHeight="1" x14ac:dyDescent="0.25">
      <c r="A52" s="143" t="s">
        <v>125</v>
      </c>
      <c r="B52" s="144"/>
      <c r="C52" s="147">
        <v>42769</v>
      </c>
      <c r="D52" s="147">
        <v>42799</v>
      </c>
      <c r="E52" s="147">
        <v>42832</v>
      </c>
    </row>
    <row r="53" spans="1:5" ht="20.100000000000001" customHeight="1" x14ac:dyDescent="0.25">
      <c r="A53" s="143" t="s">
        <v>126</v>
      </c>
      <c r="B53" s="144"/>
      <c r="C53" s="159" t="s">
        <v>114</v>
      </c>
      <c r="D53" s="159" t="s">
        <v>113</v>
      </c>
      <c r="E53" s="159" t="s">
        <v>40</v>
      </c>
    </row>
    <row r="54" spans="1:5" ht="20.100000000000001" customHeight="1" x14ac:dyDescent="0.25">
      <c r="A54" s="215"/>
      <c r="B54" s="215"/>
      <c r="C54" s="161"/>
      <c r="D54" s="161"/>
      <c r="E54" s="162"/>
    </row>
    <row r="55" spans="1:5" ht="20.100000000000001" customHeight="1" x14ac:dyDescent="0.25">
      <c r="A55" s="127" t="s">
        <v>124</v>
      </c>
      <c r="E55" s="163" t="s">
        <v>69</v>
      </c>
    </row>
    <row r="56" spans="1:5" ht="15" customHeight="1" x14ac:dyDescent="0.25">
      <c r="A56" s="139" t="s">
        <v>204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5">
      <c r="A57" s="184" t="s">
        <v>21</v>
      </c>
      <c r="B57" s="184"/>
      <c r="C57" s="68">
        <f>+C31</f>
        <v>1250000</v>
      </c>
      <c r="D57" s="68">
        <f>+D31</f>
        <v>950000</v>
      </c>
      <c r="E57" s="68">
        <f>+E31</f>
        <v>750000</v>
      </c>
    </row>
    <row r="58" spans="1:5" ht="20.100000000000001" customHeight="1" x14ac:dyDescent="0.25">
      <c r="A58" s="184" t="s">
        <v>236</v>
      </c>
      <c r="B58" s="184"/>
      <c r="C58" s="68">
        <f>IF(C32&lt;-200000,-200000,C32)</f>
        <v>250000</v>
      </c>
      <c r="D58" s="68">
        <f>IF(D32&lt;-200000,-200000,D32)</f>
        <v>-200000</v>
      </c>
      <c r="E58" s="68">
        <f>IF(E32&lt;-200000,-200000,E32)</f>
        <v>0</v>
      </c>
    </row>
    <row r="59" spans="1:5" ht="20.100000000000001" customHeight="1" x14ac:dyDescent="0.25">
      <c r="A59" s="184" t="s">
        <v>237</v>
      </c>
      <c r="B59" s="184"/>
      <c r="C59" s="72">
        <f>IF(C33&lt;0,0, C33)</f>
        <v>0</v>
      </c>
      <c r="D59" s="72">
        <f>IF(D33&lt;0,0, D33)</f>
        <v>40000</v>
      </c>
      <c r="E59" s="72">
        <f>IF(E33&lt;0,0, E33)</f>
        <v>0</v>
      </c>
    </row>
    <row r="60" spans="1:5" ht="20.100000000000001" customHeight="1" x14ac:dyDescent="0.25">
      <c r="A60" s="184" t="s">
        <v>42</v>
      </c>
      <c r="B60" s="184"/>
      <c r="C60" s="68">
        <f>SUM(C57:C59)</f>
        <v>1500000</v>
      </c>
      <c r="D60" s="68">
        <f t="shared" ref="D60:E60" si="0">SUM(D57:D59)</f>
        <v>790000</v>
      </c>
      <c r="E60" s="68">
        <f t="shared" si="0"/>
        <v>750000</v>
      </c>
    </row>
    <row r="61" spans="1:5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5">
      <c r="A62" s="184" t="s">
        <v>43</v>
      </c>
      <c r="B62" s="184"/>
      <c r="C62" s="68">
        <f>+C35</f>
        <v>60000</v>
      </c>
      <c r="D62" s="68">
        <f>+D35</f>
        <v>40000</v>
      </c>
      <c r="E62" s="68">
        <f>+E35</f>
        <v>20000</v>
      </c>
    </row>
    <row r="63" spans="1:5" ht="20.100000000000001" customHeight="1" thickBot="1" x14ac:dyDescent="0.3">
      <c r="A63" s="185" t="s">
        <v>44</v>
      </c>
      <c r="B63" s="185"/>
      <c r="C63" s="165">
        <f>C60-C61-C62</f>
        <v>1290000</v>
      </c>
      <c r="D63" s="165">
        <f t="shared" ref="D63:E63" si="1">D60-D61-D62</f>
        <v>600000</v>
      </c>
      <c r="E63" s="165">
        <f t="shared" si="1"/>
        <v>610000</v>
      </c>
    </row>
    <row r="64" spans="1:5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212000</v>
      </c>
      <c r="D64" s="187">
        <f t="shared" ref="D64" si="2">ROUND(IF(D63&gt;1000000,(((D63-1000000)*0.3)+125000),IF(D63&gt;500000,(((D63-500000)*0.2)+25000),IF(D63&gt;250000,((D63-250000)*0.1),0))),0)</f>
        <v>45000</v>
      </c>
      <c r="E64" s="187">
        <f>ROUND(IF(E63&gt;1000000,(((E63-1000000)*0.3)+125000),IF(E63&gt;500000,(((E63-500000)*0.2)+25000),IF(E63&gt;250000,((E63-250000)*0.1),0))),0)</f>
        <v>47000</v>
      </c>
    </row>
    <row r="65" spans="1:8" ht="12.75" customHeight="1" x14ac:dyDescent="0.25">
      <c r="A65" s="188" t="s">
        <v>53</v>
      </c>
      <c r="B65" s="188"/>
      <c r="C65" s="213"/>
      <c r="D65" s="166"/>
      <c r="E65" s="166"/>
    </row>
    <row r="66" spans="1:8" ht="15" customHeight="1" x14ac:dyDescent="0.25">
      <c r="A66" s="188" t="s">
        <v>54</v>
      </c>
      <c r="B66" s="188"/>
      <c r="C66" s="213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6360</v>
      </c>
      <c r="D67" s="189">
        <f>ROUND((D64+D66+D65)*0.03,0)</f>
        <v>1350</v>
      </c>
      <c r="E67" s="189">
        <f>ROUND((E64+E66+E65)*0.03,0)</f>
        <v>1410</v>
      </c>
    </row>
    <row r="68" spans="1:8" ht="20.100000000000001" customHeight="1" x14ac:dyDescent="0.25">
      <c r="A68" s="167" t="s">
        <v>55</v>
      </c>
      <c r="B68" s="167"/>
      <c r="C68" s="168">
        <f>SUM(C64:C67)</f>
        <v>218360</v>
      </c>
      <c r="D68" s="168">
        <f t="shared" ref="D68:E68" si="3">SUM(D64:D67)</f>
        <v>46350</v>
      </c>
      <c r="E68" s="168">
        <f t="shared" si="3"/>
        <v>48410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5">
      <c r="A70" s="170" t="str">
        <f>+C56</f>
        <v>Mohd Sajid</v>
      </c>
      <c r="B70" s="166">
        <f>ROUND(C63/3,0)</f>
        <v>430000</v>
      </c>
      <c r="C70" s="166">
        <f>ROUND(C64/3,0)</f>
        <v>70667</v>
      </c>
      <c r="D70" s="166">
        <f>ROUND(C67/3,0)</f>
        <v>2120</v>
      </c>
      <c r="E70" s="166">
        <f>C70+D70</f>
        <v>72787</v>
      </c>
    </row>
    <row r="71" spans="1:8" ht="20.100000000000001" customHeight="1" x14ac:dyDescent="0.25">
      <c r="A71" s="170" t="str">
        <f>+D56</f>
        <v>Ghan Shyam</v>
      </c>
      <c r="B71" s="166">
        <f>ROUND(D63/3,0)</f>
        <v>200000</v>
      </c>
      <c r="C71" s="166">
        <f>ROUND(D64/3,0)</f>
        <v>15000</v>
      </c>
      <c r="D71" s="166">
        <f>ROUND(D67/3,0)</f>
        <v>450</v>
      </c>
      <c r="E71" s="166">
        <f>C71+D71</f>
        <v>15450</v>
      </c>
    </row>
    <row r="72" spans="1:8" ht="20.100000000000001" customHeight="1" x14ac:dyDescent="0.25">
      <c r="A72" s="170" t="str">
        <f>+E56</f>
        <v>Pyare  Mohan</v>
      </c>
      <c r="B72" s="166">
        <f>ROUND(E63/3,0)</f>
        <v>203333</v>
      </c>
      <c r="C72" s="166">
        <f>ROUND(E64/3,0)</f>
        <v>15667</v>
      </c>
      <c r="D72" s="166">
        <f>ROUND(E67/3,0)</f>
        <v>470</v>
      </c>
      <c r="E72" s="166">
        <f>C72+D72</f>
        <v>16137</v>
      </c>
    </row>
    <row r="73" spans="1:8" ht="24.9" customHeight="1" thickBot="1" x14ac:dyDescent="0.3">
      <c r="A73" s="171" t="str">
        <f>+A37</f>
        <v>BSR 0510322 on 02/02/2018</v>
      </c>
      <c r="B73" s="172" t="str">
        <f>+C37</f>
        <v>Challan No. 02001</v>
      </c>
      <c r="C73" s="173">
        <f>SUM(C70:C72)</f>
        <v>101334</v>
      </c>
      <c r="D73" s="173">
        <f t="shared" ref="D73:E73" si="4">SUM(D70:D72)</f>
        <v>3040</v>
      </c>
      <c r="E73" s="173">
        <f t="shared" si="4"/>
        <v>104374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Mohd Sajid</v>
      </c>
      <c r="B75" s="166">
        <f t="shared" ref="B75:E78" si="5">+B70</f>
        <v>430000</v>
      </c>
      <c r="C75" s="166">
        <f t="shared" si="5"/>
        <v>70667</v>
      </c>
      <c r="D75" s="166">
        <f t="shared" si="5"/>
        <v>2120</v>
      </c>
      <c r="E75" s="166">
        <f t="shared" si="5"/>
        <v>72787</v>
      </c>
    </row>
    <row r="76" spans="1:8" ht="20.100000000000001" customHeight="1" x14ac:dyDescent="0.25">
      <c r="A76" s="170" t="str">
        <f t="shared" ref="A76:A77" si="6">+A71</f>
        <v>Ghan Shyam</v>
      </c>
      <c r="B76" s="166">
        <f t="shared" si="5"/>
        <v>200000</v>
      </c>
      <c r="C76" s="166">
        <f t="shared" si="5"/>
        <v>15000</v>
      </c>
      <c r="D76" s="166">
        <f t="shared" si="5"/>
        <v>450</v>
      </c>
      <c r="E76" s="166">
        <f t="shared" si="5"/>
        <v>15450</v>
      </c>
    </row>
    <row r="77" spans="1:8" ht="20.100000000000001" customHeight="1" x14ac:dyDescent="0.25">
      <c r="A77" s="170" t="str">
        <f t="shared" si="6"/>
        <v>Pyare  Mohan</v>
      </c>
      <c r="B77" s="166">
        <f t="shared" si="5"/>
        <v>203333</v>
      </c>
      <c r="C77" s="166">
        <f t="shared" si="5"/>
        <v>15667</v>
      </c>
      <c r="D77" s="166">
        <f t="shared" si="5"/>
        <v>470</v>
      </c>
      <c r="E77" s="166">
        <f t="shared" si="5"/>
        <v>16137</v>
      </c>
    </row>
    <row r="78" spans="1:8" ht="24.9" customHeight="1" thickBot="1" x14ac:dyDescent="0.3">
      <c r="A78" s="174" t="str">
        <f>+A38</f>
        <v>BSR 0510322 on 06/03/2018</v>
      </c>
      <c r="B78" s="172" t="str">
        <f>+C38</f>
        <v>Challan No. 06001</v>
      </c>
      <c r="C78" s="173">
        <f>+C73</f>
        <v>101334</v>
      </c>
      <c r="D78" s="173">
        <f t="shared" si="5"/>
        <v>3040</v>
      </c>
      <c r="E78" s="173">
        <f t="shared" si="5"/>
        <v>104374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Mohd Sajid</v>
      </c>
      <c r="B80" s="166">
        <f>+B75</f>
        <v>430000</v>
      </c>
      <c r="C80" s="166">
        <f>+C75</f>
        <v>70667</v>
      </c>
      <c r="D80" s="166">
        <f>+D75</f>
        <v>2120</v>
      </c>
      <c r="E80" s="166">
        <f>+E75</f>
        <v>72787</v>
      </c>
    </row>
    <row r="81" spans="1:5" ht="20.100000000000001" customHeight="1" x14ac:dyDescent="0.25">
      <c r="A81" s="170" t="str">
        <f t="shared" ref="A81:E83" si="7">+A76</f>
        <v>Ghan Shyam</v>
      </c>
      <c r="B81" s="166">
        <f t="shared" si="7"/>
        <v>200000</v>
      </c>
      <c r="C81" s="166">
        <f t="shared" si="7"/>
        <v>15000</v>
      </c>
      <c r="D81" s="166">
        <f t="shared" si="7"/>
        <v>450</v>
      </c>
      <c r="E81" s="166">
        <f t="shared" si="7"/>
        <v>15450</v>
      </c>
    </row>
    <row r="82" spans="1:5" ht="20.100000000000001" customHeight="1" x14ac:dyDescent="0.25">
      <c r="A82" s="170" t="str">
        <f t="shared" si="7"/>
        <v>Pyare  Mohan</v>
      </c>
      <c r="B82" s="166">
        <f t="shared" si="7"/>
        <v>203333</v>
      </c>
      <c r="C82" s="166">
        <f t="shared" si="7"/>
        <v>15667</v>
      </c>
      <c r="D82" s="166">
        <f t="shared" si="7"/>
        <v>470</v>
      </c>
      <c r="E82" s="166">
        <f t="shared" si="7"/>
        <v>16137</v>
      </c>
    </row>
    <row r="83" spans="1:5" ht="24.9" customHeight="1" thickBot="1" x14ac:dyDescent="0.3">
      <c r="A83" s="174" t="str">
        <f>+A39</f>
        <v>BSR 0510322 on 10/04/2018</v>
      </c>
      <c r="B83" s="172" t="str">
        <f>+C39</f>
        <v>Challan No. 10001</v>
      </c>
      <c r="C83" s="175">
        <f>+C78</f>
        <v>101334</v>
      </c>
      <c r="D83" s="175">
        <f t="shared" si="7"/>
        <v>3040</v>
      </c>
      <c r="E83" s="175">
        <f t="shared" si="7"/>
        <v>104374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5">
      <c r="A85" s="170" t="s">
        <v>58</v>
      </c>
      <c r="C85" s="158" t="str">
        <f>+C46</f>
        <v xml:space="preserve">Works Contract </v>
      </c>
      <c r="D85" s="158" t="str">
        <f>+D46</f>
        <v xml:space="preserve">Consultancy </v>
      </c>
      <c r="E85" s="158" t="str">
        <f>+E46</f>
        <v xml:space="preserve">Interest on Deposits </v>
      </c>
    </row>
    <row r="86" spans="1:5" ht="20.100000000000001" customHeight="1" x14ac:dyDescent="0.25">
      <c r="A86" s="170" t="s">
        <v>151</v>
      </c>
      <c r="C86" s="200">
        <f>+C45</f>
        <v>0</v>
      </c>
      <c r="D86" s="158" t="str">
        <f>+D45</f>
        <v xml:space="preserve"> AFEPS2017H</v>
      </c>
      <c r="E86" s="158" t="str">
        <f>+E45</f>
        <v>FSNPS1989K</v>
      </c>
    </row>
    <row r="87" spans="1:5" ht="25.5" customHeight="1" x14ac:dyDescent="0.25">
      <c r="A87" s="170"/>
      <c r="C87" s="176" t="str">
        <f>+C44</f>
        <v xml:space="preserve">PAN not submitted </v>
      </c>
      <c r="D87" s="201" t="str">
        <f>+D44</f>
        <v>Form 13 Submitted  (TDS @ 3%)</v>
      </c>
      <c r="E87" s="202"/>
    </row>
    <row r="88" spans="1:5" ht="20.100000000000001" customHeight="1" x14ac:dyDescent="0.25">
      <c r="A88" s="170" t="s">
        <v>59</v>
      </c>
      <c r="C88" s="158" t="str">
        <f>+C47</f>
        <v>194C</v>
      </c>
      <c r="D88" s="158" t="str">
        <f>+D47</f>
        <v>194J</v>
      </c>
      <c r="E88" s="158" t="str">
        <f>+E47</f>
        <v>194A</v>
      </c>
    </row>
    <row r="89" spans="1:5" ht="20.100000000000001" customHeight="1" x14ac:dyDescent="0.25">
      <c r="A89" s="170" t="s">
        <v>65</v>
      </c>
      <c r="C89" s="177">
        <f>+C50</f>
        <v>150000</v>
      </c>
      <c r="D89" s="177">
        <f>+D50</f>
        <v>250000</v>
      </c>
      <c r="E89" s="177">
        <f>+E50</f>
        <v>40000</v>
      </c>
    </row>
    <row r="90" spans="1:5" ht="20.100000000000001" customHeight="1" x14ac:dyDescent="0.25">
      <c r="A90" s="170" t="s">
        <v>60</v>
      </c>
      <c r="C90" s="178">
        <v>0.2</v>
      </c>
      <c r="D90" s="178">
        <v>0.03</v>
      </c>
      <c r="E90" s="178">
        <v>0.1</v>
      </c>
    </row>
    <row r="91" spans="1:5" ht="20.100000000000001" customHeight="1" x14ac:dyDescent="0.25">
      <c r="A91" s="191" t="s">
        <v>61</v>
      </c>
      <c r="B91" s="179"/>
      <c r="C91" s="180">
        <f>C89*C90</f>
        <v>30000</v>
      </c>
      <c r="D91" s="180">
        <f t="shared" ref="D91:E91" si="8">D89*D90</f>
        <v>7500</v>
      </c>
      <c r="E91" s="180">
        <f t="shared" si="8"/>
        <v>4000</v>
      </c>
    </row>
    <row r="92" spans="1:5" ht="20.100000000000001" customHeight="1" x14ac:dyDescent="0.25">
      <c r="A92" s="170" t="s">
        <v>87</v>
      </c>
      <c r="C92" s="158" t="s">
        <v>67</v>
      </c>
      <c r="D92" s="158" t="s">
        <v>92</v>
      </c>
    </row>
    <row r="93" spans="1:5" ht="20.100000000000001" customHeight="1" x14ac:dyDescent="0.25">
      <c r="A93" s="193" t="s">
        <v>36</v>
      </c>
      <c r="C93" s="181">
        <f t="shared" ref="C93:E95" si="9">+C51</f>
        <v>42751</v>
      </c>
      <c r="D93" s="181">
        <f t="shared" si="9"/>
        <v>42784</v>
      </c>
      <c r="E93" s="181">
        <f t="shared" si="9"/>
        <v>42825</v>
      </c>
    </row>
    <row r="94" spans="1:5" ht="20.100000000000001" customHeight="1" x14ac:dyDescent="0.25">
      <c r="A94" s="319" t="s">
        <v>37</v>
      </c>
      <c r="B94" s="319"/>
      <c r="C94" s="181">
        <f t="shared" si="9"/>
        <v>42769</v>
      </c>
      <c r="D94" s="181">
        <f t="shared" si="9"/>
        <v>42799</v>
      </c>
      <c r="E94" s="181">
        <f t="shared" si="9"/>
        <v>42832</v>
      </c>
    </row>
    <row r="95" spans="1:5" ht="20.100000000000001" customHeight="1" x14ac:dyDescent="0.25">
      <c r="A95" s="319" t="str">
        <f>+A53</f>
        <v xml:space="preserve">Challan No provided by HDFC Bank </v>
      </c>
      <c r="B95" s="319"/>
      <c r="C95" s="161" t="str">
        <f t="shared" si="9"/>
        <v>03002</v>
      </c>
      <c r="D95" s="161" t="str">
        <f t="shared" si="9"/>
        <v>05002</v>
      </c>
      <c r="E95" s="161" t="str">
        <f t="shared" si="9"/>
        <v>07002</v>
      </c>
    </row>
    <row r="96" spans="1:5" ht="20.100000000000001" customHeight="1" x14ac:dyDescent="0.25">
      <c r="A96" s="127" t="str">
        <f>+A55</f>
        <v>Exam on 26-04-17</v>
      </c>
      <c r="E96" s="163" t="s">
        <v>69</v>
      </c>
    </row>
    <row r="98" spans="1:3" ht="20.100000000000001" customHeight="1" x14ac:dyDescent="0.25">
      <c r="A98" s="194" t="s">
        <v>135</v>
      </c>
      <c r="C98" s="195"/>
    </row>
    <row r="99" spans="1:3" ht="20.100000000000001" customHeight="1" x14ac:dyDescent="0.25">
      <c r="A99" s="194" t="s">
        <v>92</v>
      </c>
      <c r="B99" s="196" t="s">
        <v>136</v>
      </c>
    </row>
    <row r="100" spans="1:3" ht="20.100000000000001" customHeight="1" x14ac:dyDescent="0.25">
      <c r="A100" s="194" t="s">
        <v>93</v>
      </c>
      <c r="B100" s="196" t="s">
        <v>137</v>
      </c>
    </row>
    <row r="101" spans="1:3" ht="20.100000000000001" customHeight="1" x14ac:dyDescent="0.25">
      <c r="A101" s="194" t="s">
        <v>67</v>
      </c>
      <c r="B101" s="196" t="s">
        <v>138</v>
      </c>
    </row>
    <row r="102" spans="1:3" ht="20.100000000000001" customHeight="1" x14ac:dyDescent="0.25">
      <c r="A102" s="194" t="s">
        <v>139</v>
      </c>
      <c r="B102" s="196" t="s">
        <v>140</v>
      </c>
    </row>
    <row r="103" spans="1:3" ht="20.100000000000001" customHeight="1" x14ac:dyDescent="0.25">
      <c r="A103" s="194" t="s">
        <v>141</v>
      </c>
      <c r="B103" s="197" t="s">
        <v>144</v>
      </c>
    </row>
    <row r="104" spans="1:3" ht="20.100000000000001" customHeight="1" x14ac:dyDescent="0.25">
      <c r="A104" s="194" t="s">
        <v>142</v>
      </c>
      <c r="B104" s="196" t="s">
        <v>143</v>
      </c>
    </row>
  </sheetData>
  <mergeCells count="12">
    <mergeCell ref="A95:B95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4:B94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02"/>
  <sheetViews>
    <sheetView zoomScale="140" zoomScaleNormal="140" zoomScaleSheetLayoutView="150" workbookViewId="0">
      <selection activeCell="A2" sqref="A2:E2"/>
    </sheetView>
  </sheetViews>
  <sheetFormatPr defaultColWidth="9.109375" defaultRowHeight="20.100000000000001" customHeight="1" x14ac:dyDescent="0.25"/>
  <cols>
    <col min="1" max="2" width="18.6640625" style="127" customWidth="1"/>
    <col min="3" max="5" width="20.6640625" style="127" customWidth="1"/>
    <col min="6" max="6" width="9.109375" style="127"/>
    <col min="7" max="7" width="13.33203125" style="127" customWidth="1"/>
    <col min="8" max="8" width="9.109375" style="127"/>
    <col min="9" max="9" width="9.33203125" style="127" customWidth="1"/>
    <col min="10" max="16384" width="9.109375" style="127"/>
  </cols>
  <sheetData>
    <row r="1" spans="1:7" ht="20.100000000000001" customHeight="1" x14ac:dyDescent="0.25">
      <c r="A1" s="320" t="s">
        <v>95</v>
      </c>
      <c r="B1" s="320"/>
      <c r="C1" s="320"/>
      <c r="D1" s="320"/>
      <c r="E1" s="320"/>
    </row>
    <row r="2" spans="1:7" ht="30" customHeight="1" x14ac:dyDescent="0.25">
      <c r="A2" s="321" t="s">
        <v>217</v>
      </c>
      <c r="B2" s="321"/>
      <c r="C2" s="321"/>
      <c r="D2" s="321"/>
      <c r="E2" s="321"/>
    </row>
    <row r="3" spans="1:7" ht="20.100000000000001" customHeight="1" x14ac:dyDescent="0.25">
      <c r="A3" s="128" t="s">
        <v>18</v>
      </c>
      <c r="B3" s="79"/>
      <c r="C3" s="129" t="s">
        <v>127</v>
      </c>
      <c r="D3" s="130"/>
      <c r="E3" s="79"/>
    </row>
    <row r="4" spans="1:7" ht="20.100000000000001" customHeight="1" x14ac:dyDescent="0.25">
      <c r="A4" s="131" t="s">
        <v>19</v>
      </c>
      <c r="B4" s="132"/>
      <c r="C4" s="133" t="s">
        <v>0</v>
      </c>
      <c r="D4" s="134"/>
      <c r="E4" s="132"/>
    </row>
    <row r="5" spans="1:7" ht="20.100000000000001" customHeight="1" x14ac:dyDescent="0.25">
      <c r="A5" s="131" t="s">
        <v>72</v>
      </c>
      <c r="B5" s="132"/>
      <c r="C5" s="133" t="s">
        <v>14</v>
      </c>
      <c r="D5" s="134"/>
      <c r="E5" s="132"/>
    </row>
    <row r="6" spans="1:7" ht="20.100000000000001" customHeight="1" x14ac:dyDescent="0.25">
      <c r="A6" s="131" t="s">
        <v>73</v>
      </c>
      <c r="B6" s="132"/>
      <c r="C6" s="133" t="s">
        <v>16</v>
      </c>
      <c r="D6" s="134"/>
      <c r="E6" s="132"/>
    </row>
    <row r="7" spans="1:7" ht="20.100000000000001" customHeight="1" x14ac:dyDescent="0.25">
      <c r="A7" s="131" t="s">
        <v>74</v>
      </c>
      <c r="B7" s="132"/>
      <c r="C7" s="133" t="s">
        <v>17</v>
      </c>
      <c r="D7" s="134"/>
      <c r="E7" s="132"/>
    </row>
    <row r="8" spans="1:7" ht="20.100000000000001" customHeight="1" x14ac:dyDescent="0.25">
      <c r="A8" s="131" t="s">
        <v>15</v>
      </c>
      <c r="B8" s="132"/>
      <c r="C8" s="133" t="s">
        <v>97</v>
      </c>
      <c r="D8" s="134"/>
      <c r="E8" s="132"/>
    </row>
    <row r="9" spans="1:7" ht="20.100000000000001" customHeight="1" x14ac:dyDescent="0.25">
      <c r="A9" s="131" t="s">
        <v>75</v>
      </c>
      <c r="B9" s="132"/>
      <c r="C9" s="133" t="s">
        <v>129</v>
      </c>
      <c r="E9" s="132"/>
      <c r="G9" s="182"/>
    </row>
    <row r="10" spans="1:7" ht="20.100000000000001" customHeight="1" x14ac:dyDescent="0.25">
      <c r="A10" s="131" t="s">
        <v>76</v>
      </c>
      <c r="B10" s="132"/>
      <c r="C10" s="133" t="s">
        <v>1</v>
      </c>
      <c r="D10" s="134"/>
      <c r="E10" s="132"/>
    </row>
    <row r="11" spans="1:7" ht="20.100000000000001" customHeight="1" x14ac:dyDescent="0.25">
      <c r="A11" s="131" t="s">
        <v>2</v>
      </c>
      <c r="B11" s="132"/>
      <c r="C11" s="133">
        <v>9811116835</v>
      </c>
      <c r="D11" s="134"/>
      <c r="E11" s="132"/>
    </row>
    <row r="12" spans="1:7" ht="20.100000000000001" customHeight="1" x14ac:dyDescent="0.25">
      <c r="A12" s="131" t="s">
        <v>71</v>
      </c>
      <c r="B12" s="132"/>
      <c r="C12" s="133" t="s">
        <v>104</v>
      </c>
      <c r="D12" s="134"/>
      <c r="E12" s="132"/>
    </row>
    <row r="13" spans="1:7" ht="20.100000000000001" customHeight="1" x14ac:dyDescent="0.25">
      <c r="A13" s="131" t="s">
        <v>70</v>
      </c>
      <c r="B13" s="132"/>
      <c r="C13" s="133" t="s">
        <v>3</v>
      </c>
      <c r="D13" s="134"/>
      <c r="E13" s="132"/>
    </row>
    <row r="14" spans="1:7" ht="20.100000000000001" customHeight="1" x14ac:dyDescent="0.25">
      <c r="A14" s="131" t="s">
        <v>4</v>
      </c>
      <c r="B14" s="132"/>
      <c r="C14" s="133" t="s">
        <v>5</v>
      </c>
      <c r="D14" s="134"/>
      <c r="E14" s="132"/>
    </row>
    <row r="15" spans="1:7" ht="20.100000000000001" customHeight="1" x14ac:dyDescent="0.25">
      <c r="A15" s="131" t="s">
        <v>77</v>
      </c>
      <c r="B15" s="132"/>
      <c r="C15" s="133" t="s">
        <v>98</v>
      </c>
      <c r="D15" s="134"/>
      <c r="E15" s="132"/>
    </row>
    <row r="16" spans="1:7" ht="20.100000000000001" customHeight="1" x14ac:dyDescent="0.25">
      <c r="A16" s="131" t="s">
        <v>78</v>
      </c>
      <c r="B16" s="132"/>
      <c r="C16" s="133" t="s">
        <v>116</v>
      </c>
      <c r="D16" s="134"/>
      <c r="E16" s="132"/>
    </row>
    <row r="17" spans="1:5" ht="20.100000000000001" customHeight="1" x14ac:dyDescent="0.25">
      <c r="A17" s="131" t="s">
        <v>23</v>
      </c>
      <c r="B17" s="132"/>
      <c r="C17" s="133" t="s">
        <v>6</v>
      </c>
      <c r="D17" s="134"/>
      <c r="E17" s="132"/>
    </row>
    <row r="18" spans="1:5" ht="20.100000000000001" customHeight="1" x14ac:dyDescent="0.25">
      <c r="A18" s="131" t="s">
        <v>79</v>
      </c>
      <c r="B18" s="132"/>
      <c r="C18" s="133" t="s">
        <v>119</v>
      </c>
      <c r="D18" s="134"/>
      <c r="E18" s="132"/>
    </row>
    <row r="19" spans="1:5" ht="20.100000000000001" customHeight="1" x14ac:dyDescent="0.25">
      <c r="A19" s="131" t="s">
        <v>7</v>
      </c>
      <c r="B19" s="132"/>
      <c r="C19" s="133">
        <v>8447610144</v>
      </c>
      <c r="D19" s="134"/>
      <c r="E19" s="132"/>
    </row>
    <row r="20" spans="1:5" ht="20.100000000000001" customHeight="1" x14ac:dyDescent="0.25">
      <c r="A20" s="131" t="s">
        <v>24</v>
      </c>
      <c r="B20" s="132"/>
      <c r="C20" s="133" t="s">
        <v>99</v>
      </c>
      <c r="D20" s="134"/>
      <c r="E20" s="132"/>
    </row>
    <row r="21" spans="1:5" ht="20.100000000000001" customHeight="1" x14ac:dyDescent="0.25">
      <c r="A21" s="135" t="s">
        <v>80</v>
      </c>
      <c r="B21" s="136"/>
      <c r="C21" s="137" t="s">
        <v>115</v>
      </c>
      <c r="D21" s="138"/>
      <c r="E21" s="136"/>
    </row>
    <row r="22" spans="1:5" ht="20.100000000000001" customHeight="1" x14ac:dyDescent="0.25">
      <c r="A22" s="139" t="s">
        <v>88</v>
      </c>
      <c r="B22" s="139"/>
    </row>
    <row r="23" spans="1:5" ht="20.100000000000001" customHeight="1" x14ac:dyDescent="0.25">
      <c r="A23" s="128" t="s">
        <v>8</v>
      </c>
      <c r="B23" s="79"/>
      <c r="C23" s="71" t="str">
        <f>+C15</f>
        <v>Mohd Sajid</v>
      </c>
      <c r="D23" s="71" t="s">
        <v>100</v>
      </c>
      <c r="E23" s="71" t="s">
        <v>101</v>
      </c>
    </row>
    <row r="24" spans="1:5" ht="30" customHeight="1" x14ac:dyDescent="0.25">
      <c r="A24" s="140" t="s">
        <v>9</v>
      </c>
      <c r="B24" s="141"/>
      <c r="C24" s="142" t="str">
        <f>+C18</f>
        <v>1125,  Street No. 39, Zafrabad, Delhi-110053</v>
      </c>
      <c r="D24" s="142" t="s">
        <v>105</v>
      </c>
      <c r="E24" s="142" t="s">
        <v>120</v>
      </c>
    </row>
    <row r="25" spans="1:5" ht="20.100000000000001" customHeight="1" x14ac:dyDescent="0.25">
      <c r="A25" s="131" t="s">
        <v>10</v>
      </c>
      <c r="B25" s="132"/>
      <c r="C25" s="71" t="str">
        <f>+C16</f>
        <v>FSNPS1989K</v>
      </c>
      <c r="D25" s="71" t="s">
        <v>102</v>
      </c>
      <c r="E25" s="71" t="s">
        <v>103</v>
      </c>
    </row>
    <row r="26" spans="1:5" ht="20.100000000000001" customHeight="1" x14ac:dyDescent="0.25">
      <c r="A26" s="143" t="s">
        <v>11</v>
      </c>
      <c r="B26" s="144"/>
      <c r="C26" s="71" t="s">
        <v>6</v>
      </c>
      <c r="D26" s="71" t="s">
        <v>12</v>
      </c>
      <c r="E26" s="71" t="s">
        <v>13</v>
      </c>
    </row>
    <row r="27" spans="1:5" ht="20.100000000000001" customHeight="1" x14ac:dyDescent="0.25">
      <c r="A27" s="131" t="s">
        <v>27</v>
      </c>
      <c r="B27" s="132"/>
      <c r="C27" s="71" t="s">
        <v>5</v>
      </c>
      <c r="D27" s="71" t="s">
        <v>5</v>
      </c>
      <c r="E27" s="71" t="s">
        <v>5</v>
      </c>
    </row>
    <row r="28" spans="1:5" ht="22.5" customHeight="1" x14ac:dyDescent="0.25">
      <c r="A28" s="145" t="s">
        <v>25</v>
      </c>
      <c r="B28" s="146"/>
      <c r="C28" s="147" t="s">
        <v>41</v>
      </c>
      <c r="D28" s="147" t="s">
        <v>41</v>
      </c>
      <c r="E28" s="147" t="s">
        <v>41</v>
      </c>
    </row>
    <row r="29" spans="1:5" ht="20.100000000000001" customHeight="1" x14ac:dyDescent="0.25">
      <c r="A29" s="131" t="s">
        <v>28</v>
      </c>
      <c r="B29" s="132"/>
      <c r="C29" s="147">
        <v>32629</v>
      </c>
      <c r="D29" s="147">
        <v>28426</v>
      </c>
      <c r="E29" s="147">
        <v>31735</v>
      </c>
    </row>
    <row r="30" spans="1:5" ht="20.100000000000001" customHeight="1" x14ac:dyDescent="0.25">
      <c r="A30" s="148" t="s">
        <v>86</v>
      </c>
      <c r="B30" s="144"/>
      <c r="C30" s="71"/>
      <c r="D30" s="71"/>
      <c r="E30" s="71"/>
    </row>
    <row r="31" spans="1:5" ht="21.75" customHeight="1" x14ac:dyDescent="0.25">
      <c r="A31" s="131" t="s">
        <v>21</v>
      </c>
      <c r="B31" s="132"/>
      <c r="C31" s="149">
        <v>1452000</v>
      </c>
      <c r="D31" s="149">
        <v>1123000</v>
      </c>
      <c r="E31" s="149">
        <v>760000</v>
      </c>
    </row>
    <row r="32" spans="1:5" ht="30" customHeight="1" x14ac:dyDescent="0.25">
      <c r="A32" s="322" t="s">
        <v>30</v>
      </c>
      <c r="B32" s="323"/>
      <c r="C32" s="149">
        <v>-210000</v>
      </c>
      <c r="D32" s="149">
        <v>-115000</v>
      </c>
      <c r="E32" s="71">
        <v>150000</v>
      </c>
    </row>
    <row r="33" spans="1:5" ht="20.100000000000001" customHeight="1" x14ac:dyDescent="0.25">
      <c r="A33" s="324" t="s">
        <v>26</v>
      </c>
      <c r="B33" s="325"/>
      <c r="C33" s="149">
        <v>58000</v>
      </c>
      <c r="D33" s="149">
        <v>48000</v>
      </c>
      <c r="E33" s="149">
        <v>-40000</v>
      </c>
    </row>
    <row r="34" spans="1:5" ht="19.5" customHeight="1" x14ac:dyDescent="0.25">
      <c r="A34" s="322" t="s">
        <v>22</v>
      </c>
      <c r="B34" s="323"/>
      <c r="C34" s="149">
        <v>160000</v>
      </c>
      <c r="D34" s="149">
        <v>180000</v>
      </c>
      <c r="E34" s="149">
        <v>120000</v>
      </c>
    </row>
    <row r="35" spans="1:5" ht="20.100000000000001" customHeight="1" x14ac:dyDescent="0.25">
      <c r="A35" s="326" t="s">
        <v>31</v>
      </c>
      <c r="B35" s="327"/>
      <c r="C35" s="149">
        <v>50000</v>
      </c>
      <c r="D35" s="149">
        <v>45000</v>
      </c>
      <c r="E35" s="149">
        <v>40000</v>
      </c>
    </row>
    <row r="36" spans="1:5" ht="20.100000000000001" customHeight="1" x14ac:dyDescent="0.25">
      <c r="A36" s="328" t="s">
        <v>90</v>
      </c>
      <c r="B36" s="328"/>
      <c r="C36" s="328"/>
      <c r="D36" s="328"/>
      <c r="E36" s="328"/>
    </row>
    <row r="37" spans="1:5" ht="20.100000000000001" customHeight="1" x14ac:dyDescent="0.25">
      <c r="A37" s="329" t="s">
        <v>130</v>
      </c>
      <c r="B37" s="330"/>
      <c r="C37" s="150" t="s">
        <v>133</v>
      </c>
      <c r="D37" s="151" t="s">
        <v>29</v>
      </c>
      <c r="E37" s="79"/>
    </row>
    <row r="38" spans="1:5" ht="20.100000000000001" customHeight="1" x14ac:dyDescent="0.25">
      <c r="A38" s="331" t="s">
        <v>131</v>
      </c>
      <c r="B38" s="332"/>
      <c r="C38" s="152" t="s">
        <v>57</v>
      </c>
      <c r="D38" s="153" t="s">
        <v>29</v>
      </c>
      <c r="E38" s="132"/>
    </row>
    <row r="39" spans="1:5" ht="20.100000000000001" customHeight="1" x14ac:dyDescent="0.25">
      <c r="A39" s="333" t="s">
        <v>145</v>
      </c>
      <c r="B39" s="334"/>
      <c r="C39" s="154" t="s">
        <v>146</v>
      </c>
      <c r="D39" s="155" t="s">
        <v>29</v>
      </c>
      <c r="E39" s="136"/>
    </row>
    <row r="40" spans="1:5" ht="20.100000000000001" customHeight="1" x14ac:dyDescent="0.25">
      <c r="E40" s="183" t="s">
        <v>91</v>
      </c>
    </row>
    <row r="41" spans="1:5" ht="20.100000000000001" customHeight="1" x14ac:dyDescent="0.25">
      <c r="A41" s="139" t="s">
        <v>89</v>
      </c>
      <c r="B41" s="139"/>
    </row>
    <row r="42" spans="1:5" ht="20.100000000000001" customHeight="1" x14ac:dyDescent="0.25">
      <c r="A42" s="143" t="s">
        <v>32</v>
      </c>
      <c r="B42" s="144"/>
      <c r="C42" s="71" t="s">
        <v>112</v>
      </c>
      <c r="D42" s="71" t="s">
        <v>108</v>
      </c>
      <c r="E42" s="71" t="str">
        <f>+C23</f>
        <v>Mohd Sajid</v>
      </c>
    </row>
    <row r="43" spans="1:5" ht="30" customHeight="1" x14ac:dyDescent="0.25">
      <c r="A43" s="143" t="s">
        <v>81</v>
      </c>
      <c r="B43" s="144"/>
      <c r="C43" s="142" t="s">
        <v>122</v>
      </c>
      <c r="D43" s="142" t="s">
        <v>121</v>
      </c>
      <c r="E43" s="142" t="str">
        <f>+C24</f>
        <v>1125,  Street No. 39, Zafrabad, Delhi-110053</v>
      </c>
    </row>
    <row r="44" spans="1:5" ht="20.100000000000001" customHeight="1" x14ac:dyDescent="0.25">
      <c r="A44" s="143" t="s">
        <v>82</v>
      </c>
      <c r="B44" s="144"/>
      <c r="C44" s="71" t="s">
        <v>147</v>
      </c>
      <c r="D44" s="158" t="s">
        <v>118</v>
      </c>
      <c r="E44" s="71" t="str">
        <f>+C25</f>
        <v>FSNPS1989K</v>
      </c>
    </row>
    <row r="45" spans="1:5" ht="20.100000000000001" customHeight="1" x14ac:dyDescent="0.25">
      <c r="A45" s="143" t="s">
        <v>34</v>
      </c>
      <c r="B45" s="144"/>
      <c r="C45" s="71" t="s">
        <v>35</v>
      </c>
      <c r="D45" s="71" t="s">
        <v>109</v>
      </c>
      <c r="E45" s="71" t="s">
        <v>110</v>
      </c>
    </row>
    <row r="46" spans="1:5" ht="20.100000000000001" customHeight="1" x14ac:dyDescent="0.25">
      <c r="A46" s="143" t="s">
        <v>85</v>
      </c>
      <c r="B46" s="144"/>
      <c r="C46" s="71" t="s">
        <v>62</v>
      </c>
      <c r="D46" s="71" t="s">
        <v>63</v>
      </c>
      <c r="E46" s="71" t="s">
        <v>64</v>
      </c>
    </row>
    <row r="47" spans="1:5" ht="20.100000000000001" customHeight="1" x14ac:dyDescent="0.25">
      <c r="A47" s="143" t="s">
        <v>33</v>
      </c>
      <c r="B47" s="144"/>
      <c r="C47" s="71" t="s">
        <v>111</v>
      </c>
      <c r="D47" s="71" t="s">
        <v>38</v>
      </c>
      <c r="E47" s="71" t="s">
        <v>38</v>
      </c>
    </row>
    <row r="48" spans="1:5" ht="26.25" customHeight="1" x14ac:dyDescent="0.25">
      <c r="A48" s="148" t="s">
        <v>86</v>
      </c>
      <c r="B48" s="144"/>
      <c r="C48" s="71"/>
      <c r="E48" s="71"/>
    </row>
    <row r="49" spans="1:5" ht="20.100000000000001" customHeight="1" x14ac:dyDescent="0.25">
      <c r="A49" s="143" t="s">
        <v>66</v>
      </c>
      <c r="B49" s="144"/>
      <c r="C49" s="149">
        <v>150000</v>
      </c>
      <c r="D49" s="149">
        <v>80000</v>
      </c>
      <c r="E49" s="149">
        <v>25000</v>
      </c>
    </row>
    <row r="50" spans="1:5" ht="20.100000000000001" customHeight="1" x14ac:dyDescent="0.25">
      <c r="A50" s="143" t="s">
        <v>39</v>
      </c>
      <c r="B50" s="144"/>
      <c r="C50" s="147">
        <v>42760</v>
      </c>
      <c r="D50" s="147">
        <v>42787</v>
      </c>
      <c r="E50" s="147">
        <v>42797</v>
      </c>
    </row>
    <row r="51" spans="1:5" ht="20.100000000000001" customHeight="1" x14ac:dyDescent="0.25">
      <c r="A51" s="143" t="s">
        <v>125</v>
      </c>
      <c r="B51" s="144"/>
      <c r="C51" s="147">
        <v>42770</v>
      </c>
      <c r="D51" s="147">
        <v>42801</v>
      </c>
      <c r="E51" s="147">
        <v>42855</v>
      </c>
    </row>
    <row r="52" spans="1:5" ht="20.100000000000001" customHeight="1" x14ac:dyDescent="0.25">
      <c r="A52" s="143" t="s">
        <v>126</v>
      </c>
      <c r="B52" s="144"/>
      <c r="C52" s="159" t="s">
        <v>148</v>
      </c>
      <c r="D52" s="159" t="s">
        <v>40</v>
      </c>
      <c r="E52" s="159" t="s">
        <v>149</v>
      </c>
    </row>
    <row r="53" spans="1:5" ht="20.100000000000001" customHeight="1" x14ac:dyDescent="0.25">
      <c r="A53" s="160"/>
      <c r="B53" s="160"/>
      <c r="C53" s="161"/>
      <c r="D53" s="161"/>
      <c r="E53" s="162"/>
    </row>
    <row r="54" spans="1:5" ht="20.100000000000001" customHeight="1" x14ac:dyDescent="0.25">
      <c r="A54" s="160"/>
      <c r="B54" s="160"/>
      <c r="C54" s="161"/>
      <c r="D54" s="161"/>
      <c r="E54" s="162"/>
    </row>
    <row r="55" spans="1:5" ht="20.100000000000001" customHeight="1" x14ac:dyDescent="0.25">
      <c r="A55" s="127" t="s">
        <v>124</v>
      </c>
      <c r="E55" s="163" t="s">
        <v>69</v>
      </c>
    </row>
    <row r="56" spans="1:5" ht="15" customHeight="1" x14ac:dyDescent="0.25">
      <c r="A56" s="139" t="s">
        <v>205</v>
      </c>
      <c r="B56" s="139"/>
      <c r="C56" s="164" t="str">
        <f>+C23</f>
        <v>Mohd Sajid</v>
      </c>
      <c r="D56" s="164" t="str">
        <f>+D23</f>
        <v>Ghan Shyam</v>
      </c>
      <c r="E56" s="164" t="str">
        <f>+E23</f>
        <v>Pyare  Mohan</v>
      </c>
    </row>
    <row r="57" spans="1:5" ht="20.100000000000001" customHeight="1" x14ac:dyDescent="0.25">
      <c r="A57" s="184" t="s">
        <v>21</v>
      </c>
      <c r="B57" s="184"/>
      <c r="C57" s="68">
        <f>+C31</f>
        <v>1452000</v>
      </c>
      <c r="D57" s="68">
        <f>+D31</f>
        <v>1123000</v>
      </c>
      <c r="E57" s="68">
        <f>+E31</f>
        <v>760000</v>
      </c>
    </row>
    <row r="58" spans="1:5" ht="20.100000000000001" customHeight="1" x14ac:dyDescent="0.25">
      <c r="A58" s="184" t="s">
        <v>236</v>
      </c>
      <c r="B58" s="184"/>
      <c r="C58" s="68">
        <f>IF(C32&lt;-200000,-200000,C32)</f>
        <v>-200000</v>
      </c>
      <c r="D58" s="68">
        <f>IF(D32&lt;-200000,-200000,D32)</f>
        <v>-115000</v>
      </c>
      <c r="E58" s="68">
        <f>IF(E32&lt;-200000,-200000,E32)</f>
        <v>150000</v>
      </c>
    </row>
    <row r="59" spans="1:5" ht="20.100000000000001" customHeight="1" x14ac:dyDescent="0.25">
      <c r="A59" s="184" t="s">
        <v>237</v>
      </c>
      <c r="B59" s="184"/>
      <c r="C59" s="72">
        <f>IF(C33&lt;0,0, C33)</f>
        <v>58000</v>
      </c>
      <c r="D59" s="72">
        <f>IF(D33&lt;0,0, D33)</f>
        <v>48000</v>
      </c>
      <c r="E59" s="72">
        <f>IF(E33&lt;0,0, E33)</f>
        <v>0</v>
      </c>
    </row>
    <row r="60" spans="1:5" ht="20.100000000000001" customHeight="1" x14ac:dyDescent="0.25">
      <c r="A60" s="184" t="s">
        <v>42</v>
      </c>
      <c r="B60" s="184"/>
      <c r="C60" s="68">
        <f>SUM(C57:C59)</f>
        <v>1310000</v>
      </c>
      <c r="D60" s="68">
        <f t="shared" ref="D60:E60" si="0">SUM(D57:D59)</f>
        <v>1056000</v>
      </c>
      <c r="E60" s="68">
        <f t="shared" si="0"/>
        <v>910000</v>
      </c>
    </row>
    <row r="61" spans="1:5" ht="20.100000000000001" customHeight="1" x14ac:dyDescent="0.25">
      <c r="A61" s="184" t="s">
        <v>238</v>
      </c>
      <c r="B61" s="184"/>
      <c r="C61" s="68">
        <f>IF(C34&gt;150000, 150000, C34)</f>
        <v>150000</v>
      </c>
      <c r="D61" s="68">
        <f>IF(D34&gt;150000, 150000, D34)</f>
        <v>150000</v>
      </c>
      <c r="E61" s="68">
        <f>IF(E34&gt;150000, 150000, E34)</f>
        <v>120000</v>
      </c>
    </row>
    <row r="62" spans="1:5" ht="20.100000000000001" customHeight="1" x14ac:dyDescent="0.25">
      <c r="A62" s="184" t="s">
        <v>43</v>
      </c>
      <c r="B62" s="184"/>
      <c r="C62" s="68">
        <f>+C35</f>
        <v>50000</v>
      </c>
      <c r="D62" s="68">
        <f>+D35</f>
        <v>45000</v>
      </c>
      <c r="E62" s="68">
        <f>+E35</f>
        <v>40000</v>
      </c>
    </row>
    <row r="63" spans="1:5" ht="20.100000000000001" customHeight="1" thickBot="1" x14ac:dyDescent="0.3">
      <c r="A63" s="185" t="s">
        <v>44</v>
      </c>
      <c r="B63" s="185"/>
      <c r="C63" s="165">
        <f>C60-C61-C62</f>
        <v>1110000</v>
      </c>
      <c r="D63" s="165">
        <f t="shared" ref="D63:E63" si="1">D60-D61-D62</f>
        <v>861000</v>
      </c>
      <c r="E63" s="165">
        <f t="shared" si="1"/>
        <v>750000</v>
      </c>
    </row>
    <row r="64" spans="1:5" ht="20.100000000000001" customHeight="1" thickTop="1" x14ac:dyDescent="0.25">
      <c r="A64" s="184" t="s">
        <v>45</v>
      </c>
      <c r="B64" s="186"/>
      <c r="C64" s="187">
        <f>ROUND(IF(C63&gt;1000000,(((C63-1000000)*0.3)+125000),IF(C63&gt;500000,(((C63-500000)*0.2)+25000),IF(C63&gt;250000,((C63-250000)*0.1),0))),0)</f>
        <v>158000</v>
      </c>
      <c r="D64" s="187">
        <f t="shared" ref="D64" si="2">ROUND(IF(D63&gt;1000000,(((D63-1000000)*0.3)+125000),IF(D63&gt;500000,(((D63-500000)*0.2)+25000),IF(D63&gt;250000,((D63-250000)*0.1),0))),0)</f>
        <v>97200</v>
      </c>
      <c r="E64" s="187">
        <f>ROUND(IF(E63&gt;1000000,(((E63-1000000)*0.3)+125000),IF(E63&gt;500000,(((E63-500000)*0.2)+25000),IF(E63&gt;250000,((E63-250000)*0.1),0))),0)</f>
        <v>75000</v>
      </c>
    </row>
    <row r="65" spans="1:8" ht="15" customHeight="1" x14ac:dyDescent="0.25">
      <c r="A65" s="188" t="s">
        <v>53</v>
      </c>
      <c r="B65" s="188"/>
      <c r="C65" s="166"/>
      <c r="D65" s="166"/>
      <c r="E65" s="166"/>
    </row>
    <row r="66" spans="1:8" ht="15" customHeight="1" x14ac:dyDescent="0.25">
      <c r="A66" s="188" t="s">
        <v>54</v>
      </c>
      <c r="B66" s="188"/>
      <c r="C66" s="166"/>
      <c r="D66" s="166"/>
      <c r="E66" s="166"/>
    </row>
    <row r="67" spans="1:8" ht="20.100000000000001" customHeight="1" x14ac:dyDescent="0.25">
      <c r="A67" s="184" t="s">
        <v>46</v>
      </c>
      <c r="B67" s="184"/>
      <c r="C67" s="189">
        <f>ROUND((C64+C66+C65)*0.03,0)</f>
        <v>4740</v>
      </c>
      <c r="D67" s="189">
        <f>ROUND((D64+D66+D65)*0.03,0)</f>
        <v>2916</v>
      </c>
      <c r="E67" s="189">
        <f>ROUND((E64+E66+E65)*0.03,0)</f>
        <v>2250</v>
      </c>
    </row>
    <row r="68" spans="1:8" ht="20.100000000000001" customHeight="1" x14ac:dyDescent="0.25">
      <c r="A68" s="167" t="s">
        <v>55</v>
      </c>
      <c r="B68" s="167"/>
      <c r="C68" s="168">
        <f>SUM(C64:C67)</f>
        <v>162740</v>
      </c>
      <c r="D68" s="168">
        <f t="shared" ref="D68:E68" si="3">SUM(D64:D67)</f>
        <v>100116</v>
      </c>
      <c r="E68" s="168">
        <f t="shared" si="3"/>
        <v>77250</v>
      </c>
    </row>
    <row r="69" spans="1:8" ht="20.100000000000001" customHeight="1" x14ac:dyDescent="0.25">
      <c r="A69" s="169">
        <v>42766</v>
      </c>
      <c r="B69" s="190" t="s">
        <v>56</v>
      </c>
      <c r="C69" s="190" t="s">
        <v>47</v>
      </c>
      <c r="D69" s="190" t="s">
        <v>48</v>
      </c>
      <c r="E69" s="190" t="s">
        <v>49</v>
      </c>
      <c r="G69" s="190"/>
      <c r="H69" s="190"/>
    </row>
    <row r="70" spans="1:8" ht="20.100000000000001" customHeight="1" x14ac:dyDescent="0.25">
      <c r="A70" s="170" t="str">
        <f>+C56</f>
        <v>Mohd Sajid</v>
      </c>
      <c r="B70" s="166">
        <f>ROUND(C63/3,0)</f>
        <v>370000</v>
      </c>
      <c r="C70" s="166">
        <f>ROUND(C64/3,0)</f>
        <v>52667</v>
      </c>
      <c r="D70" s="166">
        <f>ROUND(C67/3,0)</f>
        <v>1580</v>
      </c>
      <c r="E70" s="166">
        <f>C70+D70</f>
        <v>54247</v>
      </c>
    </row>
    <row r="71" spans="1:8" ht="20.100000000000001" customHeight="1" x14ac:dyDescent="0.25">
      <c r="A71" s="170" t="str">
        <f>+D56</f>
        <v>Ghan Shyam</v>
      </c>
      <c r="B71" s="166">
        <f>ROUND(D63/3,0)</f>
        <v>287000</v>
      </c>
      <c r="C71" s="166">
        <f>ROUND(D64/3,0)</f>
        <v>32400</v>
      </c>
      <c r="D71" s="166">
        <f>ROUND(D67/3,0)</f>
        <v>972</v>
      </c>
      <c r="E71" s="166">
        <f>C71+D71</f>
        <v>33372</v>
      </c>
    </row>
    <row r="72" spans="1:8" ht="20.100000000000001" customHeight="1" x14ac:dyDescent="0.25">
      <c r="A72" s="170" t="str">
        <f>+E56</f>
        <v>Pyare  Mohan</v>
      </c>
      <c r="B72" s="166">
        <f>ROUND(E63/3,0)</f>
        <v>250000</v>
      </c>
      <c r="C72" s="166">
        <f>ROUND(E64/3,0)</f>
        <v>25000</v>
      </c>
      <c r="D72" s="166">
        <f>ROUND(E67/3,0)</f>
        <v>750</v>
      </c>
      <c r="E72" s="166">
        <f>C72+D72</f>
        <v>25750</v>
      </c>
    </row>
    <row r="73" spans="1:8" ht="24.9" customHeight="1" thickBot="1" x14ac:dyDescent="0.3">
      <c r="A73" s="171" t="str">
        <f>+A37</f>
        <v>BSR 0510322 on 03/02/2017</v>
      </c>
      <c r="B73" s="172" t="str">
        <f>+C37</f>
        <v>Challan No. 03001</v>
      </c>
      <c r="C73" s="173">
        <f>SUM(C70:C72)</f>
        <v>110067</v>
      </c>
      <c r="D73" s="173">
        <f t="shared" ref="D73:E73" si="4">SUM(D70:D72)</f>
        <v>3302</v>
      </c>
      <c r="E73" s="173">
        <f t="shared" si="4"/>
        <v>113369</v>
      </c>
    </row>
    <row r="74" spans="1:8" ht="20.100000000000001" customHeight="1" thickTop="1" x14ac:dyDescent="0.25">
      <c r="A74" s="169">
        <v>42794</v>
      </c>
      <c r="B74" s="190" t="s">
        <v>56</v>
      </c>
      <c r="C74" s="190" t="s">
        <v>47</v>
      </c>
      <c r="D74" s="190" t="s">
        <v>48</v>
      </c>
      <c r="E74" s="190" t="s">
        <v>49</v>
      </c>
    </row>
    <row r="75" spans="1:8" ht="20.100000000000001" customHeight="1" x14ac:dyDescent="0.25">
      <c r="A75" s="170" t="str">
        <f>+A70</f>
        <v>Mohd Sajid</v>
      </c>
      <c r="B75" s="166">
        <f t="shared" ref="B75:E78" si="5">+B70</f>
        <v>370000</v>
      </c>
      <c r="C75" s="166">
        <f t="shared" si="5"/>
        <v>52667</v>
      </c>
      <c r="D75" s="166">
        <f t="shared" si="5"/>
        <v>1580</v>
      </c>
      <c r="E75" s="166">
        <f t="shared" si="5"/>
        <v>54247</v>
      </c>
    </row>
    <row r="76" spans="1:8" ht="20.100000000000001" customHeight="1" x14ac:dyDescent="0.25">
      <c r="A76" s="170" t="str">
        <f t="shared" ref="A76:A77" si="6">+A71</f>
        <v>Ghan Shyam</v>
      </c>
      <c r="B76" s="166">
        <f t="shared" si="5"/>
        <v>287000</v>
      </c>
      <c r="C76" s="166">
        <f t="shared" si="5"/>
        <v>32400</v>
      </c>
      <c r="D76" s="166">
        <f t="shared" si="5"/>
        <v>972</v>
      </c>
      <c r="E76" s="166">
        <f t="shared" si="5"/>
        <v>33372</v>
      </c>
    </row>
    <row r="77" spans="1:8" ht="20.100000000000001" customHeight="1" x14ac:dyDescent="0.25">
      <c r="A77" s="170" t="str">
        <f t="shared" si="6"/>
        <v>Pyare  Mohan</v>
      </c>
      <c r="B77" s="166">
        <f t="shared" si="5"/>
        <v>250000</v>
      </c>
      <c r="C77" s="166">
        <f t="shared" si="5"/>
        <v>25000</v>
      </c>
      <c r="D77" s="166">
        <f t="shared" si="5"/>
        <v>750</v>
      </c>
      <c r="E77" s="166">
        <f t="shared" si="5"/>
        <v>25750</v>
      </c>
    </row>
    <row r="78" spans="1:8" ht="24.9" customHeight="1" thickBot="1" x14ac:dyDescent="0.3">
      <c r="A78" s="174" t="str">
        <f>+A38</f>
        <v>BSR 0510322 on 07/03/2017</v>
      </c>
      <c r="B78" s="172" t="str">
        <f>+C38</f>
        <v>Challan No. 07001</v>
      </c>
      <c r="C78" s="173">
        <f>+C73</f>
        <v>110067</v>
      </c>
      <c r="D78" s="173">
        <f t="shared" si="5"/>
        <v>3302</v>
      </c>
      <c r="E78" s="173">
        <f t="shared" si="5"/>
        <v>113369</v>
      </c>
    </row>
    <row r="79" spans="1:8" ht="20.100000000000001" customHeight="1" thickTop="1" x14ac:dyDescent="0.25">
      <c r="A79" s="169">
        <v>42825</v>
      </c>
      <c r="B79" s="190" t="s">
        <v>56</v>
      </c>
      <c r="C79" s="190" t="s">
        <v>47</v>
      </c>
      <c r="D79" s="190" t="s">
        <v>48</v>
      </c>
      <c r="E79" s="190" t="s">
        <v>49</v>
      </c>
    </row>
    <row r="80" spans="1:8" ht="20.100000000000001" customHeight="1" x14ac:dyDescent="0.25">
      <c r="A80" s="170" t="str">
        <f>+A75</f>
        <v>Mohd Sajid</v>
      </c>
      <c r="B80" s="166">
        <f>+B75</f>
        <v>370000</v>
      </c>
      <c r="C80" s="166">
        <f>+C75</f>
        <v>52667</v>
      </c>
      <c r="D80" s="166">
        <f>+D75</f>
        <v>1580</v>
      </c>
      <c r="E80" s="166">
        <f>+E75</f>
        <v>54247</v>
      </c>
    </row>
    <row r="81" spans="1:5" ht="20.100000000000001" customHeight="1" x14ac:dyDescent="0.25">
      <c r="A81" s="170" t="str">
        <f t="shared" ref="A81:A82" si="7">+A76</f>
        <v>Ghan Shyam</v>
      </c>
      <c r="B81" s="166">
        <f t="shared" ref="B81:E83" si="8">+B76</f>
        <v>287000</v>
      </c>
      <c r="C81" s="166">
        <f t="shared" si="8"/>
        <v>32400</v>
      </c>
      <c r="D81" s="166">
        <f t="shared" si="8"/>
        <v>972</v>
      </c>
      <c r="E81" s="166">
        <f t="shared" si="8"/>
        <v>33372</v>
      </c>
    </row>
    <row r="82" spans="1:5" ht="20.100000000000001" customHeight="1" x14ac:dyDescent="0.25">
      <c r="A82" s="170" t="str">
        <f t="shared" si="7"/>
        <v>Pyare  Mohan</v>
      </c>
      <c r="B82" s="166">
        <f t="shared" si="8"/>
        <v>250000</v>
      </c>
      <c r="C82" s="166">
        <f t="shared" si="8"/>
        <v>25000</v>
      </c>
      <c r="D82" s="166">
        <f t="shared" si="8"/>
        <v>750</v>
      </c>
      <c r="E82" s="166">
        <f t="shared" si="8"/>
        <v>25750</v>
      </c>
    </row>
    <row r="83" spans="1:5" ht="24.9" customHeight="1" thickBot="1" x14ac:dyDescent="0.3">
      <c r="A83" s="174" t="str">
        <f>+A39</f>
        <v>BSR 0510322 on 11/04/2017</v>
      </c>
      <c r="B83" s="172" t="str">
        <f>+C39</f>
        <v>Challan No. 11001</v>
      </c>
      <c r="C83" s="175">
        <f>+C78</f>
        <v>110067</v>
      </c>
      <c r="D83" s="175">
        <f t="shared" si="8"/>
        <v>3302</v>
      </c>
      <c r="E83" s="175">
        <f t="shared" si="8"/>
        <v>113369</v>
      </c>
    </row>
    <row r="84" spans="1:5" ht="20.100000000000001" customHeight="1" thickTop="1" x14ac:dyDescent="0.25">
      <c r="A84" s="191" t="s">
        <v>83</v>
      </c>
      <c r="B84" s="192" t="s">
        <v>68</v>
      </c>
      <c r="C84" s="158" t="str">
        <f>+C42</f>
        <v>Varun Panwar &amp; Co</v>
      </c>
      <c r="D84" s="158" t="str">
        <f>+D42</f>
        <v xml:space="preserve">Gurmeet  Singh </v>
      </c>
      <c r="E84" s="158" t="str">
        <f>+E42</f>
        <v>Mohd Sajid</v>
      </c>
    </row>
    <row r="85" spans="1:5" ht="20.100000000000001" customHeight="1" x14ac:dyDescent="0.25">
      <c r="A85" s="170" t="s">
        <v>58</v>
      </c>
      <c r="C85" s="158" t="str">
        <f>+C45</f>
        <v xml:space="preserve">Works Contract </v>
      </c>
      <c r="D85" s="158" t="str">
        <f>+D45</f>
        <v xml:space="preserve">Consultancy </v>
      </c>
      <c r="E85" s="158" t="str">
        <f>+E45</f>
        <v xml:space="preserve">Interest on Deposits </v>
      </c>
    </row>
    <row r="86" spans="1:5" ht="25.5" customHeight="1" x14ac:dyDescent="0.25">
      <c r="A86" s="170" t="s">
        <v>150</v>
      </c>
      <c r="C86" s="176" t="str">
        <f>+C44</f>
        <v>AAGCV1975K</v>
      </c>
      <c r="D86" s="176" t="str">
        <f>+D44</f>
        <v xml:space="preserve"> AFEPS2017H</v>
      </c>
      <c r="E86" s="176" t="str">
        <f>+E44</f>
        <v>FSNPS1989K</v>
      </c>
    </row>
    <row r="87" spans="1:5" ht="20.100000000000001" customHeight="1" x14ac:dyDescent="0.25">
      <c r="A87" s="170" t="s">
        <v>59</v>
      </c>
      <c r="C87" s="158" t="str">
        <f>+C46</f>
        <v>194C</v>
      </c>
      <c r="D87" s="158" t="str">
        <f>+D46</f>
        <v>194J</v>
      </c>
      <c r="E87" s="158" t="str">
        <f>+E46</f>
        <v>194A</v>
      </c>
    </row>
    <row r="88" spans="1:5" ht="20.100000000000001" customHeight="1" x14ac:dyDescent="0.25">
      <c r="A88" s="170" t="s">
        <v>65</v>
      </c>
      <c r="C88" s="177">
        <f>+C49</f>
        <v>150000</v>
      </c>
      <c r="D88" s="177">
        <f>+D49</f>
        <v>80000</v>
      </c>
      <c r="E88" s="177">
        <f>+E49</f>
        <v>25000</v>
      </c>
    </row>
    <row r="89" spans="1:5" ht="20.100000000000001" customHeight="1" x14ac:dyDescent="0.25">
      <c r="A89" s="170" t="s">
        <v>60</v>
      </c>
      <c r="C89" s="178">
        <v>0.02</v>
      </c>
      <c r="D89" s="178">
        <v>0.1</v>
      </c>
      <c r="E89" s="178">
        <v>0.1</v>
      </c>
    </row>
    <row r="90" spans="1:5" ht="20.100000000000001" customHeight="1" x14ac:dyDescent="0.25">
      <c r="A90" s="191" t="s">
        <v>61</v>
      </c>
      <c r="B90" s="179"/>
      <c r="C90" s="180">
        <f>C88*C89</f>
        <v>3000</v>
      </c>
      <c r="D90" s="180">
        <f t="shared" ref="D90:E90" si="9">D88*D89</f>
        <v>8000</v>
      </c>
      <c r="E90" s="180">
        <f t="shared" si="9"/>
        <v>2500</v>
      </c>
    </row>
    <row r="91" spans="1:5" ht="20.100000000000001" customHeight="1" x14ac:dyDescent="0.25">
      <c r="A91" s="193" t="s">
        <v>36</v>
      </c>
      <c r="C91" s="181">
        <f t="shared" ref="C91:E93" si="10">+C50</f>
        <v>42760</v>
      </c>
      <c r="D91" s="181">
        <f t="shared" si="10"/>
        <v>42787</v>
      </c>
      <c r="E91" s="181">
        <f t="shared" si="10"/>
        <v>42797</v>
      </c>
    </row>
    <row r="92" spans="1:5" ht="18.75" customHeight="1" x14ac:dyDescent="0.25">
      <c r="A92" s="354" t="str">
        <f>+A51</f>
        <v xml:space="preserve">Date of Tax Deposited in HDFC (0510322) </v>
      </c>
      <c r="B92" s="354"/>
      <c r="C92" s="181">
        <f t="shared" si="10"/>
        <v>42770</v>
      </c>
      <c r="D92" s="181">
        <f t="shared" si="10"/>
        <v>42801</v>
      </c>
      <c r="E92" s="181">
        <f t="shared" si="10"/>
        <v>42855</v>
      </c>
    </row>
    <row r="93" spans="1:5" ht="20.100000000000001" customHeight="1" x14ac:dyDescent="0.25">
      <c r="A93" s="319" t="str">
        <f>+A52</f>
        <v xml:space="preserve">Challan No provided by HDFC Bank </v>
      </c>
      <c r="B93" s="319"/>
      <c r="C93" s="161" t="str">
        <f t="shared" si="10"/>
        <v>04002</v>
      </c>
      <c r="D93" s="161" t="str">
        <f t="shared" si="10"/>
        <v>07002</v>
      </c>
      <c r="E93" s="161" t="str">
        <f t="shared" si="10"/>
        <v>30002</v>
      </c>
    </row>
    <row r="94" spans="1:5" ht="20.100000000000001" customHeight="1" x14ac:dyDescent="0.25">
      <c r="A94" s="127" t="str">
        <f>+A55</f>
        <v>Exam on 26-04-17</v>
      </c>
      <c r="E94" s="163" t="s">
        <v>69</v>
      </c>
    </row>
    <row r="96" spans="1:5" ht="20.100000000000001" customHeight="1" x14ac:dyDescent="0.25">
      <c r="A96" s="194" t="s">
        <v>135</v>
      </c>
      <c r="C96" s="195"/>
    </row>
    <row r="97" spans="1:2" ht="20.100000000000001" customHeight="1" x14ac:dyDescent="0.25">
      <c r="A97" s="194" t="s">
        <v>92</v>
      </c>
      <c r="B97" s="196" t="s">
        <v>136</v>
      </c>
    </row>
    <row r="98" spans="1:2" ht="20.100000000000001" customHeight="1" x14ac:dyDescent="0.25">
      <c r="A98" s="194" t="s">
        <v>93</v>
      </c>
      <c r="B98" s="196" t="s">
        <v>137</v>
      </c>
    </row>
    <row r="99" spans="1:2" ht="20.100000000000001" customHeight="1" x14ac:dyDescent="0.25">
      <c r="A99" s="194" t="s">
        <v>67</v>
      </c>
      <c r="B99" s="196" t="s">
        <v>138</v>
      </c>
    </row>
    <row r="100" spans="1:2" ht="20.100000000000001" customHeight="1" x14ac:dyDescent="0.25">
      <c r="A100" s="194" t="s">
        <v>139</v>
      </c>
      <c r="B100" s="196" t="s">
        <v>140</v>
      </c>
    </row>
    <row r="101" spans="1:2" ht="20.100000000000001" customHeight="1" x14ac:dyDescent="0.25">
      <c r="A101" s="194" t="s">
        <v>141</v>
      </c>
      <c r="B101" s="197" t="s">
        <v>144</v>
      </c>
    </row>
    <row r="102" spans="1:2" ht="20.100000000000001" customHeight="1" x14ac:dyDescent="0.25">
      <c r="A102" s="194" t="s">
        <v>142</v>
      </c>
      <c r="B102" s="196" t="s">
        <v>143</v>
      </c>
    </row>
  </sheetData>
  <mergeCells count="12">
    <mergeCell ref="A93:B93"/>
    <mergeCell ref="A1:E1"/>
    <mergeCell ref="A2:E2"/>
    <mergeCell ref="A32:B32"/>
    <mergeCell ref="A33:B33"/>
    <mergeCell ref="A34:B34"/>
    <mergeCell ref="A35:B35"/>
    <mergeCell ref="A36:E36"/>
    <mergeCell ref="A37:B37"/>
    <mergeCell ref="A38:B38"/>
    <mergeCell ref="A39:B39"/>
    <mergeCell ref="A92:B92"/>
  </mergeCells>
  <pageMargins left="0.19685039370078741" right="0.19685039370078741" top="0.19685039370078741" bottom="0.19685039370078741" header="0" footer="0"/>
  <pageSetup paperSize="9" orientation="portrait" r:id="rId1"/>
  <rowBreaks count="2" manualBreakCount="2">
    <brk id="40" max="16383" man="1"/>
    <brk id="55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3"/>
  <sheetViews>
    <sheetView workbookViewId="0">
      <selection activeCell="I9" sqref="I9"/>
    </sheetView>
  </sheetViews>
  <sheetFormatPr defaultColWidth="9.109375" defaultRowHeight="24.9" customHeight="1" x14ac:dyDescent="0.3"/>
  <cols>
    <col min="1" max="1" width="8.6640625" style="94" customWidth="1"/>
    <col min="2" max="2" width="25.6640625" style="93" customWidth="1"/>
    <col min="3" max="3" width="16.44140625" style="93" customWidth="1"/>
    <col min="4" max="4" width="23" style="93" customWidth="1"/>
    <col min="5" max="5" width="15.6640625" style="93" customWidth="1"/>
    <col min="6" max="16384" width="9.109375" style="93"/>
  </cols>
  <sheetData>
    <row r="1" spans="1:5" ht="18" customHeight="1" x14ac:dyDescent="0.3">
      <c r="A1" s="311" t="s">
        <v>255</v>
      </c>
      <c r="B1" s="311"/>
      <c r="C1" s="311"/>
      <c r="D1" s="311"/>
      <c r="E1" s="311"/>
    </row>
    <row r="2" spans="1:5" ht="24.9" customHeight="1" x14ac:dyDescent="0.3">
      <c r="A2" s="355" t="s">
        <v>259</v>
      </c>
      <c r="B2" s="355"/>
      <c r="C2" s="355"/>
      <c r="D2" s="355"/>
      <c r="E2" s="355"/>
    </row>
    <row r="3" spans="1:5" ht="20.25" customHeight="1" x14ac:dyDescent="0.3">
      <c r="A3" s="208"/>
      <c r="B3" s="117" t="s">
        <v>212</v>
      </c>
      <c r="C3" s="312" t="s">
        <v>211</v>
      </c>
      <c r="D3" s="312"/>
      <c r="E3" s="118" t="s">
        <v>208</v>
      </c>
    </row>
    <row r="4" spans="1:5" ht="21" customHeight="1" x14ac:dyDescent="0.3">
      <c r="A4" s="208" t="s">
        <v>209</v>
      </c>
      <c r="B4" s="212" t="s">
        <v>210</v>
      </c>
      <c r="C4" s="208"/>
      <c r="D4" s="208"/>
      <c r="E4" s="115"/>
    </row>
    <row r="5" spans="1:5" ht="24.9" customHeight="1" x14ac:dyDescent="0.3">
      <c r="A5" s="209"/>
      <c r="B5" s="210" t="s">
        <v>257</v>
      </c>
      <c r="C5" s="124"/>
      <c r="D5" s="124"/>
      <c r="E5" s="124"/>
    </row>
    <row r="6" spans="1:5" ht="24.9" customHeight="1" x14ac:dyDescent="0.3">
      <c r="A6" s="209"/>
      <c r="B6" s="210" t="s">
        <v>256</v>
      </c>
      <c r="C6" s="124"/>
      <c r="D6" s="124"/>
      <c r="E6" s="124"/>
    </row>
    <row r="7" spans="1:5" ht="24.9" customHeight="1" x14ac:dyDescent="0.3">
      <c r="A7" s="209"/>
      <c r="B7" s="210" t="s">
        <v>216</v>
      </c>
      <c r="C7" s="124"/>
      <c r="D7" s="211" t="s">
        <v>94</v>
      </c>
      <c r="E7" s="124"/>
    </row>
    <row r="8" spans="1:5" ht="25.5" customHeight="1" x14ac:dyDescent="0.3">
      <c r="A8" s="209"/>
      <c r="B8" s="210"/>
      <c r="C8" s="124"/>
      <c r="D8" s="211"/>
      <c r="E8" s="124"/>
    </row>
    <row r="9" spans="1:5" ht="37.5" customHeight="1" x14ac:dyDescent="0.3">
      <c r="A9" s="113" t="s">
        <v>202</v>
      </c>
      <c r="B9" s="356" t="s">
        <v>234</v>
      </c>
      <c r="C9" s="356"/>
      <c r="D9" s="356"/>
      <c r="E9" s="356"/>
    </row>
    <row r="10" spans="1:5" ht="24.9" customHeight="1" x14ac:dyDescent="0.3">
      <c r="A10" s="105" t="s">
        <v>190</v>
      </c>
      <c r="B10" s="100" t="s">
        <v>231</v>
      </c>
      <c r="E10" s="105" t="s">
        <v>203</v>
      </c>
    </row>
    <row r="11" spans="1:5" ht="23.1" customHeight="1" x14ac:dyDescent="0.3">
      <c r="B11" s="96" t="s">
        <v>230</v>
      </c>
      <c r="C11" s="102"/>
      <c r="D11" s="103" t="s">
        <v>200</v>
      </c>
    </row>
    <row r="12" spans="1:5" ht="23.1" customHeight="1" x14ac:dyDescent="0.3">
      <c r="B12" s="96" t="s">
        <v>186</v>
      </c>
      <c r="C12" s="97"/>
      <c r="D12" s="107" t="s">
        <v>201</v>
      </c>
    </row>
    <row r="13" spans="1:5" ht="23.1" customHeight="1" x14ac:dyDescent="0.3">
      <c r="B13" s="96" t="s">
        <v>187</v>
      </c>
      <c r="C13" s="97"/>
      <c r="D13" s="107" t="s">
        <v>201</v>
      </c>
    </row>
    <row r="14" spans="1:5" ht="23.1" customHeight="1" x14ac:dyDescent="0.3">
      <c r="B14" s="96" t="s">
        <v>188</v>
      </c>
      <c r="C14" s="97"/>
      <c r="D14" s="107" t="s">
        <v>201</v>
      </c>
    </row>
    <row r="15" spans="1:5" ht="23.1" customHeight="1" x14ac:dyDescent="0.3">
      <c r="B15" s="96" t="s">
        <v>189</v>
      </c>
      <c r="C15" s="97"/>
      <c r="D15" s="107" t="s">
        <v>201</v>
      </c>
    </row>
    <row r="16" spans="1:5" ht="23.1" customHeight="1" x14ac:dyDescent="0.3">
      <c r="B16" s="96" t="s">
        <v>222</v>
      </c>
      <c r="C16" s="97"/>
      <c r="D16" s="107" t="s">
        <v>201</v>
      </c>
    </row>
    <row r="17" spans="1:5" ht="23.1" customHeight="1" x14ac:dyDescent="0.3">
      <c r="B17" s="96" t="s">
        <v>223</v>
      </c>
      <c r="C17" s="97"/>
      <c r="D17" s="107" t="s">
        <v>201</v>
      </c>
    </row>
    <row r="18" spans="1:5" ht="23.1" customHeight="1" x14ac:dyDescent="0.3">
      <c r="B18" s="96" t="s">
        <v>199</v>
      </c>
      <c r="C18" s="97"/>
      <c r="D18" s="103" t="s">
        <v>200</v>
      </c>
    </row>
    <row r="19" spans="1:5" ht="24.9" customHeight="1" x14ac:dyDescent="0.3">
      <c r="A19" s="105" t="s">
        <v>191</v>
      </c>
      <c r="B19" s="100" t="s">
        <v>232</v>
      </c>
      <c r="E19" s="105" t="s">
        <v>203</v>
      </c>
    </row>
    <row r="20" spans="1:5" ht="23.1" customHeight="1" x14ac:dyDescent="0.3">
      <c r="B20" s="101" t="s">
        <v>228</v>
      </c>
      <c r="C20" s="97"/>
      <c r="D20" s="103" t="s">
        <v>196</v>
      </c>
    </row>
    <row r="21" spans="1:5" ht="23.1" customHeight="1" x14ac:dyDescent="0.3">
      <c r="B21" s="96" t="s">
        <v>224</v>
      </c>
      <c r="C21" s="97"/>
      <c r="D21" s="107" t="s">
        <v>201</v>
      </c>
    </row>
    <row r="22" spans="1:5" ht="23.1" customHeight="1" x14ac:dyDescent="0.3">
      <c r="B22" s="96" t="s">
        <v>225</v>
      </c>
      <c r="C22" s="97"/>
      <c r="D22" s="107" t="s">
        <v>201</v>
      </c>
    </row>
    <row r="23" spans="1:5" ht="23.1" customHeight="1" x14ac:dyDescent="0.3">
      <c r="B23" s="96" t="s">
        <v>226</v>
      </c>
      <c r="C23" s="97"/>
      <c r="D23" s="107" t="s">
        <v>201</v>
      </c>
    </row>
    <row r="24" spans="1:5" ht="23.1" customHeight="1" x14ac:dyDescent="0.3">
      <c r="B24" s="96" t="s">
        <v>227</v>
      </c>
      <c r="C24" s="97"/>
      <c r="D24" s="107" t="s">
        <v>201</v>
      </c>
    </row>
    <row r="25" spans="1:5" ht="23.1" customHeight="1" x14ac:dyDescent="0.3">
      <c r="B25" s="101" t="s">
        <v>229</v>
      </c>
      <c r="C25" s="102"/>
      <c r="D25" s="103" t="s">
        <v>196</v>
      </c>
    </row>
    <row r="26" spans="1:5" ht="23.1" customHeight="1" x14ac:dyDescent="0.3">
      <c r="B26" s="104" t="s">
        <v>193</v>
      </c>
      <c r="C26" s="97"/>
      <c r="D26" s="107" t="s">
        <v>201</v>
      </c>
    </row>
    <row r="27" spans="1:5" ht="23.1" customHeight="1" x14ac:dyDescent="0.3">
      <c r="B27" s="104" t="s">
        <v>194</v>
      </c>
      <c r="C27" s="97"/>
      <c r="D27" s="107" t="s">
        <v>201</v>
      </c>
    </row>
    <row r="28" spans="1:5" ht="23.1" customHeight="1" x14ac:dyDescent="0.3">
      <c r="B28" s="104" t="s">
        <v>195</v>
      </c>
      <c r="C28" s="97"/>
      <c r="D28" s="107" t="s">
        <v>201</v>
      </c>
    </row>
    <row r="29" spans="1:5" ht="23.25" customHeight="1" x14ac:dyDescent="0.3">
      <c r="A29" s="125"/>
      <c r="B29" s="120"/>
      <c r="C29" s="121"/>
      <c r="D29" s="121"/>
      <c r="E29" s="122"/>
    </row>
    <row r="30" spans="1:5" ht="34.5" customHeight="1" x14ac:dyDescent="0.3">
      <c r="B30" s="119" t="s">
        <v>220</v>
      </c>
      <c r="C30" s="108"/>
      <c r="D30" s="95"/>
    </row>
    <row r="31" spans="1:5" ht="24.75" customHeight="1" x14ac:dyDescent="0.3">
      <c r="B31" s="123"/>
      <c r="C31" s="124"/>
      <c r="D31" s="124"/>
    </row>
    <row r="32" spans="1:5" ht="24.75" customHeight="1" x14ac:dyDescent="0.3">
      <c r="B32" s="313" t="s">
        <v>258</v>
      </c>
      <c r="C32" s="315" t="s">
        <v>84</v>
      </c>
      <c r="D32" s="313" t="s">
        <v>233</v>
      </c>
      <c r="E32" s="317"/>
    </row>
    <row r="33" spans="2:5" ht="30.75" customHeight="1" x14ac:dyDescent="0.3">
      <c r="B33" s="314"/>
      <c r="C33" s="316"/>
      <c r="D33" s="314"/>
      <c r="E33" s="318"/>
    </row>
  </sheetData>
  <mergeCells count="8">
    <mergeCell ref="A1:E1"/>
    <mergeCell ref="A2:E2"/>
    <mergeCell ref="C3:D3"/>
    <mergeCell ref="B9:E9"/>
    <mergeCell ref="B32:B33"/>
    <mergeCell ref="C32:C33"/>
    <mergeCell ref="D32:D33"/>
    <mergeCell ref="E32:E33"/>
  </mergeCells>
  <pageMargins left="0.39370078740157483" right="0.39370078740157483" top="0.19685039370078741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DU-6 (2)</vt:lpstr>
      <vt:lpstr>DU-4 (2)</vt:lpstr>
      <vt:lpstr>DU-8 (2)</vt:lpstr>
      <vt:lpstr>Front</vt:lpstr>
      <vt:lpstr>Mock </vt:lpstr>
      <vt:lpstr>2603</vt:lpstr>
      <vt:lpstr>DU-2 (2)</vt:lpstr>
      <vt:lpstr>DU-4</vt:lpstr>
      <vt:lpstr>Front-JMC</vt:lpstr>
      <vt:lpstr>'2603'!Print_Area</vt:lpstr>
      <vt:lpstr>'DU-2 (2)'!Print_Area</vt:lpstr>
      <vt:lpstr>'DU-4'!Print_Area</vt:lpstr>
      <vt:lpstr>'DU-4 (2)'!Print_Area</vt:lpstr>
      <vt:lpstr>'DU-6 (2)'!Print_Area</vt:lpstr>
      <vt:lpstr>'DU-8 (2)'!Print_Area</vt:lpstr>
      <vt:lpstr>Front!Print_Area</vt:lpstr>
      <vt:lpstr>'Mock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Tax Doctor</cp:lastModifiedBy>
  <cp:lastPrinted>2022-04-08T21:16:21Z</cp:lastPrinted>
  <dcterms:created xsi:type="dcterms:W3CDTF">2017-04-08T04:21:42Z</dcterms:created>
  <dcterms:modified xsi:type="dcterms:W3CDTF">2022-04-14T11:43:39Z</dcterms:modified>
</cp:coreProperties>
</file>